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UHM\IDlab\_Projects\XRM\AMPboard\VerA\DOC\"/>
    </mc:Choice>
  </mc:AlternateContent>
  <bookViews>
    <workbookView xWindow="8955" yWindow="585" windowWidth="15480" windowHeight="11640"/>
  </bookViews>
  <sheets>
    <sheet name="Part List Report" sheetId="3" r:id="rId1"/>
  </sheets>
  <definedNames>
    <definedName name="_xlnm.Print_Area" localSheetId="0">'Part List Report'!$A$1:$K$128</definedName>
    <definedName name="_xlnm.Print_Titles" localSheetId="0">'Part List Report'!$13:$13</definedName>
  </definedNames>
  <calcPr calcId="152511"/>
</workbook>
</file>

<file path=xl/calcChain.xml><?xml version="1.0" encoding="utf-8"?>
<calcChain xmlns="http://schemas.openxmlformats.org/spreadsheetml/2006/main">
  <c r="Q29" i="3" l="1"/>
  <c r="P28" i="3"/>
  <c r="Q28" i="3" s="1"/>
  <c r="P27" i="3"/>
  <c r="Q27" i="3" s="1"/>
  <c r="Q19" i="3"/>
  <c r="P20" i="3"/>
  <c r="Q20" i="3" s="1"/>
  <c r="K61" i="3" l="1"/>
  <c r="J61" i="3"/>
  <c r="I61" i="3"/>
  <c r="D61" i="3"/>
  <c r="B61" i="3"/>
  <c r="K60" i="3"/>
  <c r="J60" i="3"/>
  <c r="I60" i="3"/>
  <c r="D60" i="3"/>
  <c r="B60" i="3"/>
  <c r="K59" i="3"/>
  <c r="J59" i="3"/>
  <c r="I59" i="3"/>
  <c r="D59" i="3"/>
  <c r="B59" i="3"/>
  <c r="K58" i="3"/>
  <c r="J58" i="3"/>
  <c r="I58" i="3"/>
  <c r="D58" i="3"/>
  <c r="B58" i="3"/>
  <c r="K57" i="3"/>
  <c r="J57" i="3"/>
  <c r="I57" i="3"/>
  <c r="D57" i="3"/>
  <c r="B57" i="3"/>
  <c r="K56" i="3"/>
  <c r="J56" i="3"/>
  <c r="I56" i="3"/>
  <c r="D56" i="3"/>
  <c r="B56" i="3"/>
  <c r="K55" i="3"/>
  <c r="J55" i="3"/>
  <c r="I55" i="3"/>
  <c r="D55" i="3"/>
  <c r="B55" i="3"/>
  <c r="K54" i="3"/>
  <c r="J54" i="3"/>
  <c r="I54" i="3"/>
  <c r="D54" i="3"/>
  <c r="B54" i="3"/>
  <c r="K53" i="3"/>
  <c r="J53" i="3"/>
  <c r="I53" i="3"/>
  <c r="D53" i="3"/>
  <c r="B53" i="3"/>
  <c r="K52" i="3"/>
  <c r="J52" i="3"/>
  <c r="I52" i="3"/>
  <c r="D52" i="3"/>
  <c r="B52" i="3"/>
  <c r="K51" i="3"/>
  <c r="J51" i="3"/>
  <c r="I51" i="3"/>
  <c r="D51" i="3"/>
  <c r="B51" i="3"/>
  <c r="K50" i="3"/>
  <c r="J50" i="3"/>
  <c r="I50" i="3"/>
  <c r="D50" i="3"/>
  <c r="B50" i="3"/>
  <c r="K49" i="3"/>
  <c r="J49" i="3"/>
  <c r="I49" i="3"/>
  <c r="D49" i="3"/>
  <c r="B49" i="3"/>
  <c r="K48" i="3"/>
  <c r="J48" i="3"/>
  <c r="I48" i="3"/>
  <c r="D48" i="3"/>
  <c r="B48" i="3"/>
  <c r="K47" i="3"/>
  <c r="J47" i="3"/>
  <c r="I47" i="3"/>
  <c r="D47" i="3"/>
  <c r="B47" i="3"/>
  <c r="K46" i="3"/>
  <c r="J46" i="3"/>
  <c r="I46" i="3"/>
  <c r="D46" i="3"/>
  <c r="B46" i="3"/>
  <c r="K45" i="3"/>
  <c r="J45" i="3"/>
  <c r="I45" i="3"/>
  <c r="D45" i="3"/>
  <c r="B45" i="3"/>
  <c r="K44" i="3"/>
  <c r="J44" i="3"/>
  <c r="I44" i="3"/>
  <c r="D44" i="3"/>
  <c r="B44" i="3"/>
  <c r="K43" i="3"/>
  <c r="J43" i="3"/>
  <c r="I43" i="3"/>
  <c r="D43" i="3"/>
  <c r="B43" i="3"/>
  <c r="K42" i="3"/>
  <c r="J42" i="3"/>
  <c r="I42" i="3"/>
  <c r="D42" i="3"/>
  <c r="B42" i="3"/>
  <c r="K41" i="3"/>
  <c r="J41" i="3"/>
  <c r="I41" i="3"/>
  <c r="D41" i="3"/>
  <c r="B41" i="3"/>
  <c r="K40" i="3"/>
  <c r="J40" i="3"/>
  <c r="I40" i="3"/>
  <c r="D40" i="3"/>
  <c r="B40" i="3"/>
  <c r="K39" i="3"/>
  <c r="J39" i="3"/>
  <c r="I39" i="3"/>
  <c r="D39" i="3"/>
  <c r="B39" i="3"/>
  <c r="K38" i="3"/>
  <c r="J38" i="3"/>
  <c r="I38" i="3"/>
  <c r="D38" i="3"/>
  <c r="B38" i="3"/>
  <c r="K37" i="3"/>
  <c r="J37" i="3"/>
  <c r="I37" i="3"/>
  <c r="D37" i="3"/>
  <c r="B37" i="3"/>
  <c r="K36" i="3"/>
  <c r="J36" i="3"/>
  <c r="I36" i="3"/>
  <c r="D36" i="3"/>
  <c r="B36" i="3"/>
  <c r="K35" i="3"/>
  <c r="J35" i="3"/>
  <c r="I35" i="3"/>
  <c r="D35" i="3"/>
  <c r="B35" i="3"/>
  <c r="K34" i="3"/>
  <c r="J34" i="3"/>
  <c r="I34" i="3"/>
  <c r="D34" i="3"/>
  <c r="B34" i="3"/>
  <c r="K33" i="3"/>
  <c r="J33" i="3"/>
  <c r="I33" i="3"/>
  <c r="D33" i="3"/>
  <c r="B33" i="3"/>
  <c r="K32" i="3"/>
  <c r="J32" i="3"/>
  <c r="I32" i="3"/>
  <c r="D32" i="3"/>
  <c r="B32" i="3"/>
  <c r="K31" i="3"/>
  <c r="J31" i="3"/>
  <c r="I31" i="3"/>
  <c r="D31" i="3"/>
  <c r="B31" i="3"/>
  <c r="K30" i="3"/>
  <c r="J30" i="3"/>
  <c r="I30" i="3"/>
  <c r="D30" i="3"/>
  <c r="B30" i="3"/>
  <c r="K29" i="3"/>
  <c r="J29" i="3"/>
  <c r="I29" i="3"/>
  <c r="D29" i="3"/>
  <c r="B29" i="3"/>
  <c r="K28" i="3"/>
  <c r="J28" i="3"/>
  <c r="I28" i="3"/>
  <c r="D28" i="3"/>
  <c r="B28" i="3"/>
  <c r="K27" i="3"/>
  <c r="J27" i="3"/>
  <c r="I27" i="3"/>
  <c r="D27" i="3"/>
  <c r="B27" i="3"/>
  <c r="K26" i="3"/>
  <c r="J26" i="3"/>
  <c r="I26" i="3"/>
  <c r="D26" i="3"/>
  <c r="B26" i="3"/>
  <c r="K25" i="3"/>
  <c r="J25" i="3"/>
  <c r="I25" i="3"/>
  <c r="D25" i="3"/>
  <c r="B25" i="3"/>
  <c r="K24" i="3"/>
  <c r="J24" i="3"/>
  <c r="I24" i="3"/>
  <c r="D24" i="3"/>
  <c r="B24" i="3"/>
  <c r="K23" i="3"/>
  <c r="J23" i="3"/>
  <c r="I23" i="3"/>
  <c r="D23" i="3"/>
  <c r="B23" i="3"/>
  <c r="K22" i="3"/>
  <c r="J22" i="3"/>
  <c r="I22" i="3"/>
  <c r="D22" i="3"/>
  <c r="B22" i="3"/>
  <c r="K21" i="3"/>
  <c r="J21" i="3"/>
  <c r="I21" i="3"/>
  <c r="D21" i="3"/>
  <c r="B21" i="3"/>
  <c r="K20" i="3"/>
  <c r="J20" i="3"/>
  <c r="I20" i="3"/>
  <c r="D20" i="3"/>
  <c r="B20" i="3"/>
  <c r="K19" i="3"/>
  <c r="J19" i="3"/>
  <c r="I19" i="3"/>
  <c r="D19" i="3"/>
  <c r="B19" i="3"/>
  <c r="K18" i="3"/>
  <c r="J18" i="3"/>
  <c r="I18" i="3"/>
  <c r="D18" i="3"/>
  <c r="B18" i="3"/>
  <c r="K17" i="3"/>
  <c r="J17" i="3"/>
  <c r="I17" i="3"/>
  <c r="D17" i="3"/>
  <c r="B17" i="3"/>
  <c r="K16" i="3"/>
  <c r="J16" i="3"/>
  <c r="I16" i="3"/>
  <c r="D16" i="3"/>
  <c r="B16" i="3"/>
  <c r="K15" i="3"/>
  <c r="J15" i="3"/>
  <c r="I15" i="3"/>
  <c r="D15" i="3"/>
  <c r="B15" i="3"/>
  <c r="I14" i="3" l="1"/>
  <c r="J14" i="3"/>
  <c r="K14" i="3"/>
  <c r="D14" i="3"/>
  <c r="D63" i="3"/>
  <c r="E9" i="3"/>
  <c r="D9" i="3"/>
  <c r="B14" i="3"/>
  <c r="K63" i="3" l="1"/>
</calcChain>
</file>

<file path=xl/sharedStrings.xml><?xml version="1.0" encoding="utf-8"?>
<sst xmlns="http://schemas.openxmlformats.org/spreadsheetml/2006/main" count="674" uniqueCount="403">
  <si>
    <t>Source Data From:</t>
  </si>
  <si>
    <t>Project:</t>
  </si>
  <si>
    <t>Variant:</t>
  </si>
  <si>
    <t>Print Date:</t>
  </si>
  <si>
    <t>Report Date:</t>
  </si>
  <si>
    <t>Approved</t>
  </si>
  <si>
    <t>#</t>
  </si>
  <si>
    <t>Total Price</t>
  </si>
  <si>
    <t>Total components:</t>
  </si>
  <si>
    <t>Note:  The components listed in this document can be purchased from different suppliers, following the original manufacturer's part number.</t>
  </si>
  <si>
    <t xml:space="preserve">          Standard components (resistors and capacitors) can be produced by different manufacturers, however they must adhere to the quality requirements specified for the original components defined in this document.</t>
  </si>
  <si>
    <t>Notes:</t>
  </si>
  <si>
    <t>IDLAB Design #:</t>
  </si>
  <si>
    <t>High Energy Physics Group</t>
  </si>
  <si>
    <t>Instrumentation Development Lab</t>
  </si>
  <si>
    <t xml:space="preserve">          For all other components, the purchasing and assembly of alternatives, not specified in this document, must be authorized by the Instrumentation Development Laboratory</t>
  </si>
  <si>
    <t>Revision:</t>
  </si>
  <si>
    <t>per unit</t>
  </si>
  <si>
    <t>Supplier 1 Data</t>
  </si>
  <si>
    <t>Supplier 2 Data</t>
  </si>
  <si>
    <t>Supplier 3 Data</t>
  </si>
  <si>
    <t>Supplier</t>
  </si>
  <si>
    <t>Supplier Part Number</t>
  </si>
  <si>
    <t>Supplier Subtotal</t>
  </si>
  <si>
    <t>Quantity per Board</t>
  </si>
  <si>
    <t>Total Quantity per Board</t>
  </si>
  <si>
    <t>Bill Of Material per Board</t>
  </si>
  <si>
    <t/>
  </si>
  <si>
    <t>XRM</t>
  </si>
  <si>
    <t>IDL_15_38_A.PrjPcb</t>
  </si>
  <si>
    <t>XRM_MainAMP</t>
  </si>
  <si>
    <t>A</t>
  </si>
  <si>
    <t>Master</t>
  </si>
  <si>
    <t>IDL_15_38</t>
  </si>
  <si>
    <t>15:21:51</t>
  </si>
  <si>
    <t>1. nov 2015</t>
  </si>
  <si>
    <t>Designator</t>
  </si>
  <si>
    <t>C1C1, C1C2, C1C11, C1C12, C1C13, C1C14, C1C15, C1C16, C1C17, C1C18, C1C19, C1C20, C1C21, C1C22, C1C31, C1C32, C1C33, C1C34, C1C35, C1C36, C1C37, C1C38, C1C39, C1C40, C1C41, C1C42, C2C1, C2C2, C2C11, C2C12, C2C13, C2C14, C2C15, C2C16, C2C17, C2C18, C2C19, C2C20, C2C21, C2C22, C2C31, C2C32, C2C33, C2C34, C2C35, C2C36, C2C37, C2C38, C2C39, C2C40, C2C41, C2C42, C3C1, C3C2, C3C11, C3C12, C3C13, C3C14, C3C15, C3C16, C3C17, C3C18, C3C19, C3C20, C3C21, C3C22, C3C31, C3C32, C3C33, C3C34, C3C35, C3C36, C3C37, C3C38, C3C39, C3C40, C3C41, C3C42, C4C1, C4C2, C4C11, C4C12, C4C13, C4C14, C4C15, C4C16, C4C17, C4C18, C4C19, C4C20, C4C21, C4C22, C4C31, C4C32, C4C33, C4C34, C4C35, C4C36, C4C37, C4C38, C4C39, C4C40, C4C41, C4C42, C5C1, C5C2, C5C11, C5C12, C5C13, C5C14, C5C15, C5C16, C5C17, C5C18, C5C19, C5C20, C5C21, C5C22, C5C31, C5C32, C5C33, C5C34, C5C35, C5C36, C5C37, C5C38, C5C39, C5C40, C5C41, C5C42, C6C1, C6C2, C6C11, C6C12, C6C13, C6C14, C6C15, C6C16, C6C17, C6C18, C6C19, C6C20, C6C21, C6C22, C6C31, C6C32, C6C33, C6C34, C6C35, C6C36, C6C37, C6C38, C6C39, C6C40, C6C41, C6C42, C7C1, C7C2, C7C11, C7C12, C7C13, C7C14, C7C15, C7C16, C7C17, C7C18, C7C19, C7C20, C7C21, C7C22, C7C31, C7C32, C7C33, C7C34, C7C35, C7C36, C7C37, C7C38, C7C39, C7C40, C7C41, C7C42, C8C1, C8C2, C8C11, C8C12, C8C13, C8C14, C8C15, C8C16, C8C17, C8C18, C8C19, C8C20, C8C21, C8C22, C8C31, C8C32, C8C33, C8C34, C8C35, C8C36, C8C37, C8C38, C8C39, C8C40, C8C41, C8C42, C9C1, C9C2, C9C11, C9C12, C9C13, C9C14, C9C15, C9C16, C9C17, C9C18, C9C19, C9C20, C9C21, C9C22, C9C31, C9C32, C9C33, C9C34, C9C35, C9C36, C9C37, C9C38, C9C39, C9C40, C9C41, C9C42, C10C1, C10C2, C10C11, C10C12, C10C13, C10C14, C10C15, C10C16, C10C17, C10C18, C10C19, C10C20, C10C21, C10C22, C10C31, C10C32, C10C33, C10C34, C10C35, C10C36, C10C37, C10C38, C10C39, C10C40, C10C41, C10C42, C11C1, C11C2, C11C11, C11C12, C11C13, C11C14, C11C15, C11C16, C11C17, C11C18, C11C19, C11C20, C11C21, C11C22, C11C31, C11C32, C11C33, C11C34, C11C35, C11C36, C11C37, C11C38, C11C39, C11C40, C11C41, C11C42, C12C1, C12C2, C12C11, C12C12, C12C13, C12C14, C12C15, C12C16, C12C17, C12C18, C12C19, C12C20, C12C21, C12C22, C12C31, C12C32, C12C33, C12C34, C12C35, C12C36, C12C37, C12C38, C12C39, C12C40, C12C41, C12C42, C13C1, C13C2, C13C11, C13C12, C13C13, C13C14, C13C15, C13C16, C13C17, C13C18, C13C19, C13C20, C13C21, C13C22, C13C31, C13C32, C13C33, C13C34, C13C35, C13C36, C13C37, C13C38, C13C39, C13C40, C13C41, C13C42, C14C1, C14C2, C14C11, C14C12, C14C13, C14C14, C14C15, C14C16, C14C17, C14C18, C14C19, C14C20, C14C21, C14C22, C14C31, C14C32, C14C33, C14C34, C14C35, C14C36, C14C37, C14C38, C14C39, C14C40, C14C41, C14C42, C15C1, C15C2, C15C11, C15C12, C15C13, C15C14, C15C15, C15C16, C15C17, C15C18, C15C19, C15C20, C15C21, C15C22, C15C31, C15C32, C15C33, C15C34, C15C35, C15C36, C15C37, C15C38, C15C39, C15C40, C15C41, C15C42, C16C1, C16C2, C16C11, C16C12, C16C13, C16C14, C16C15, C16C16, C16C17, C16C18, C16C19, C16C20, C16C21, C16C22, C16C31, C16C32, C16C33, C16C34, C16C35, C16C36, C16C37, C16C38, C16C39, C16C40, C16C41, C16C42</t>
  </si>
  <si>
    <t>C1C3, C1C5, C1C23, C1C25, C1C43, C1C44, C1C45, C1C46, C1C47, C1C48, C1C49, C1C50, C1C51, C1C52, C1C53, C1C54, C2C3, C2C5, C2C23, C2C25, C2C43, C2C44, C2C45, C2C46, C2C47, C2C48, C2C49, C2C50, C2C51, C2C52, C2C53, C2C54, C3C3, C3C5, C3C23, C3C25, C3C43, C3C44, C3C45, C3C46, C3C47, C3C48, C3C49, C3C50, C3C51, C3C52, C3C53, C3C54, C4C3, C4C5, C4C23, C4C25, C4C43, C4C44, C4C45, C4C46, C4C47, C4C48, C4C49, C4C50, C4C51, C4C52, C4C53, C4C54, C5C3, C5C5, C5C23, C5C25, C5C43, C5C44, C5C45, C5C46, C5C47, C5C48, C5C49, C5C50, C5C51, C5C52, C5C53, C5C54, C6C3, C6C5, C6C23, C6C25, C6C43, C6C44, C6C45, C6C46, C6C47, C6C48, C6C49, C6C50, C6C51, C6C52, C6C53, C6C54, C7C3, C7C5, C7C23, C7C25, C7C43, C7C44, C7C45, C7C46, C7C47, C7C48, C7C49, C7C50, C7C51, C7C52, C7C53, C7C54, C8C3, C8C5, C8C23, C8C25, C8C43, C8C44, C8C45, C8C46, C8C47, C8C48, C8C49, C8C50, C8C51, C8C52, C8C53, C8C54, C9C3, C9C5, C9C23, C9C25, C9C43, C9C44, C9C45, C9C46, C9C47, C9C48, C9C49, C9C50, C9C51, C9C52, C9C53, C9C54, C10C3, C10C5, C10C23, C10C25, C10C43, C10C44, C10C45, C10C46, C10C47, C10C48, C10C49, C10C50, C10C51, C10C52, C10C53, C10C54, C11C3, C11C5, C11C23, C11C25, C11C43, C11C44, C11C45, C11C46, C11C47, C11C48, C11C49, C11C50, C11C51, C11C52, C11C53, C11C54, C12C3, C12C5, C12C23, C12C25, C12C43, C12C44, C12C45, C12C46, C12C47, C12C48, C12C49, C12C50, C12C51, C12C52, C12C53, C12C54, C13C3, C13C5, C13C23, C13C25, C13C43, C13C44, C13C45, C13C46, C13C47, C13C48, C13C49, C13C50, C13C51, C13C52, C13C53, C13C54, C14C3, C14C5, C14C23, C14C25, C14C43, C14C44, C14C45, C14C46, C14C47, C14C48, C14C49, C14C50, C14C51, C14C52, C14C53, C14C54, C15C3, C15C5, C15C23, C15C25, C15C43, C15C44, C15C45, C15C46, C15C47, C15C48, C15C49, C15C50, C15C51, C15C52, C15C53, C15C54, C16C3, C16C5, C16C23, C16C25, C16C43, C16C44, C16C45, C16C46, C16C47, C16C48, C16C49, C16C50, C16C51, C16C52, C16C53, C16C54, C113</t>
  </si>
  <si>
    <t>C1C4, C1C6, C1C24, C1C26, C2C4, C2C6, C2C24, C2C26, C3C4, C3C6, C3C24, C3C26, C4C4, C4C6, C4C24, C4C26, C5C4, C5C6, C5C24, C5C26, C6C4, C6C6, C6C24, C6C26, C7C4, C7C6, C7C24, C7C26, C8C4, C8C6, C8C24, C8C26, C9C4, C9C6, C9C24, C9C26, C10C4, C10C6, C10C24, C10C26, C11C4, C11C6, C11C24, C11C26, C12C4, C12C6, C12C24, C12C26, C13C4, C13C6, C13C24, C13C26, C14C4, C14C6, C14C24, C14C26, C15C4, C15C6, C15C24, C15C26, C16C4, C16C6, C16C24, C16C26, C73, C76, C79, C82, C104, C108, C112</t>
  </si>
  <si>
    <t>C1C7, C1C9, C1C27, C1C29, C2C7, C2C9, C2C27, C2C29, C3C7, C3C9, C3C27, C3C29, C4C7, C4C9, C4C27, C4C29, C5C7, C5C9, C5C27, C5C29, C6C7, C6C9, C6C27, C6C29, C7C7, C7C9, C7C27, C7C29, C8C7, C8C9, C8C27, C8C29, C9C7, C9C9, C9C27, C9C29, C10C7, C10C9, C10C27, C10C29, C11C7, C11C9, C11C27, C11C29, C12C7, C12C9, C12C27, C12C29, C13C7, C13C9, C13C27, C13C29, C14C7, C14C9, C14C27, C14C29, C15C7, C15C9, C15C27, C15C29, C16C7, C16C9, C16C27, C16C29, C102, C106, C110</t>
  </si>
  <si>
    <t>C1C8, C1C10, C1C28, C1C30, C2C8, C2C10, C2C28, C2C30, C3C8, C3C10, C3C28, C3C30, C4C8, C4C10, C4C28, C4C30, C5C8, C5C10, C5C28, C5C30, C6C8, C6C10, C6C28, C6C30, C7C8, C7C10, C7C28, C7C30, C8C8, C8C10, C8C28, C8C30, C9C8, C9C10, C9C28, C9C30, C10C8, C10C10, C10C28, C10C30, C11C8, C11C10, C11C28, C11C30, C12C8, C12C10, C12C28, C12C30, C13C8, C13C10, C13C28, C13C30, C14C8, C14C10, C14C28, C14C30, C15C8, C15C10, C15C28, C15C30, C16C8, C16C10, C16C28, C16C30, C71, C72, C74, C75, C77, C78, C80, C81, C85, C92, C101, C103, C105, C107, C109, C111</t>
  </si>
  <si>
    <t>C1F1, C2F1, C3F1, C4F1, C5F1, C6F1, C7F1, C8F1, C9F1, C10F1, C11F1, C12F1, C13F1, C14F1, C15F1, C16F1</t>
  </si>
  <si>
    <t>C1L1, C1L2, C1L3, C2L1, C2L2, C2L3, C3L1, C3L2, C3L3, C4L1, C4L2, C4L3, C5L1, C5L2, C5L3, C6L1, C6L2, C6L3, C7L1, C7L2, C7L3, C8L1, C8L2, C8L3, C9L1, C9L2, C9L3, C10L1, C10L2, C10L3, C11L1, C11L2, C11L3, C12L1, C12L2, C12L3, C13L1, C13L2, C13L3, C14L1, C14L2, C14L3, C15L1, C15L2, C15L3, C16L1, C16L2, C16L3</t>
  </si>
  <si>
    <t>C1R1, C1R2, C2R1, C2R2, C3R1, C3R2, C4R1, C4R2, C5R1, C5R2, C6R1, C6R2, C7R1, C7R2, C8R1, C8R2, C9R1, C9R2, C10R1, C10R2, C11R1, C11R2, C12R1, C12R2, C13R1, C13R2, C14R1, C14R2, C15R1, C15R2, C16R1, C16R2</t>
  </si>
  <si>
    <t>C1R3, C1R4, C1R5, C1R6, C1R17, C1R18, C1R19, C1R21, C1R32, C2R3, C2R4, C2R5, C2R6, C2R17, C2R18, C2R19, C2R21, C2R32, C3R3, C3R4, C3R5, C3R6, C3R17, C3R18, C3R19, C3R21, C3R32, C4R3, C4R4, C4R5, C4R6, C4R17, C4R18, C4R19, C4R21, C4R32, C5R3, C5R4, C5R5, C5R6, C5R17, C5R18, C5R19, C5R21, C5R32, C6R3, C6R4, C6R5, C6R6, C6R17, C6R18, C6R19, C6R21, C6R32, C7R3, C7R4, C7R5, C7R6, C7R17, C7R18, C7R19, C7R21, C7R32, C8R3, C8R4, C8R5, C8R6, C8R17, C8R18, C8R19, C8R21, C8R32, C9R3, C9R4, C9R5, C9R6, C9R17, C9R18, C9R19, C9R21, C9R32, C10R3, C10R4, C10R5, C10R6, C10R17, C10R18, C10R19, C10R21, C10R32, C11R3, C11R4, C11R5, C11R6, C11R17, C11R18, C11R19, C11R21, C11R32, C12R3, C12R4, C12R5, C12R6, C12R17, C12R18, C12R19, C12R21, C12R32, C13R3, C13R4, C13R5, C13R6, C13R17, C13R18, C13R19, C13R21, C13R32, C14R3, C14R4, C14R5, C14R6, C14R17, C14R18, C14R19, C14R21, C14R32, C15R3, C15R4, C15R5, C15R6, C15R17, C15R18, C15R19, C15R21, C15R32, C16R3, C16R4, C16R5, C16R6, C16R17, C16R18, C16R19, C16R21, C16R32, R39, R44, R49, R65, R66</t>
  </si>
  <si>
    <t>C1R15, C2R15, C3R15, C4R15, C5R15, C6R15, C7R15, C8R15, C9R15, C10R15, C11R15, C12R15, C13R15, C14R15, C15R15, C16R15</t>
  </si>
  <si>
    <t>C1R16, C2R16, C3R16, C4R16, C5R16, C6R16, C7R16, C8R16, C9R16, C10R16, C11R16, C12R16, C13R16, C14R16, C15R16, C16R16</t>
  </si>
  <si>
    <t>C1R20, C2R20, C3R20, C4R20, C5R20, C6R20, C7R20, C8R20, C9R20, C10R20, C11R20, C12R20, C13R20, C14R20, C15R20, C16R20</t>
  </si>
  <si>
    <t>C1R28, C1R29, C2R28, C2R29, C3R28, C3R29, C4R28, C4R29, C5R28, C5R29, C6R28, C6R29, C7R28, C7R29, C8R28, C8R29, C9R28, C9R29, C10R28, C10R29, C11R28, C11R29, C12R28, C12R29, C13R28, C13R29, C14R28, C14R29, C15R28, C15R29, C16R28, C16R29</t>
  </si>
  <si>
    <t>C1RF1, C1RF2, C2RF1, C2RF2, C3RF1, C3RF2, C4RF1, C4RF2, C5RF1, C5RF2, C6RF1, C6RF2, C7RF1, C7RF2, C8RF1, C8RF2, C9RF1, C9RF2, C10RF1, C10RF2, C11RF1, C11RF2, C12RF1, C12RF2, C13RF1, C13RF2, C14RF1, C14RF2, C15RF1, C15RF2, C16RF1, C16RF2</t>
  </si>
  <si>
    <t>C1RF4, C2RF4, C3RF4, C4RF4, C5RF4, C6RF4, C7RF4, C8RF4, C9RF4, C10RF4, C11RF4, C12RF4, C13RF4, C14RF4, C15RF4, C16RF4</t>
  </si>
  <si>
    <t>C1RF5, C2RF5, C3RF5, C4RF5, C5RF5, C6RF5, C7RF5, C8RF5, C9RF5, C10RF5, C11RF5, C12RF5, C13RF5, C14RF5, C15RF5, C16RF5</t>
  </si>
  <si>
    <t>C1SW1, C1SW2, C1SW3, C1SW4, C1SW5, C1SW6, C1SW7, C1SW8, C2SW1, C2SW2, C2SW3, C2SW4, C2SW5, C2SW6, C2SW7, C2SW8, C3SW1, C3SW2, C3SW3, C3SW4, C3SW5, C3SW6, C3SW7, C3SW8, C4SW1, C4SW2, C4SW3, C4SW4, C4SW5, C4SW6, C4SW7, C4SW8, C5SW1, C5SW2, C5SW3, C5SW4, C5SW5, C5SW6, C5SW7, C5SW8, C6SW1, C6SW2, C6SW3, C6SW4, C6SW5, C6SW6, C6SW7, C6SW8, C7SW1, C7SW2, C7SW3, C7SW4, C7SW5, C7SW6, C7SW7, C7SW8, C8SW1, C8SW2, C8SW3, C8SW4, C8SW5, C8SW6, C8SW7, C8SW8, C9SW1, C9SW2, C9SW3, C9SW4, C9SW5, C9SW6, C9SW7, C9SW8, C10SW1, C10SW2, C10SW3, C10SW4, C10SW5, C10SW6, C10SW7, C10SW8, C11SW1, C11SW2, C11SW3, C11SW4, C11SW5, C11SW6, C11SW7, C11SW8, C12SW1, C12SW2, C12SW3, C12SW4, C12SW5, C12SW6, C12SW7, C12SW8, C13SW1, C13SW2, C13SW3, C13SW4, C13SW5, C13SW6, C13SW7, C13SW8, C14SW1, C14SW2, C14SW3, C14SW4, C14SW5, C14SW6, C14SW7, C14SW8, C15SW1, C15SW2, C15SW3, C15SW4, C15SW5, C15SW6, C15SW7, C15SW8, C16SW1, C16SW2, C16SW3, C16SW4, C16SW5, C16SW6, C16SW7, C16SW8</t>
  </si>
  <si>
    <t>C1U1, C1U2, C1U3, C1U4, C2U1, C2U2, C2U3, C2U4, C3U1, C3U2, C3U3, C3U4, C4U1, C4U2, C4U3, C4U4, C5U1, C5U2, C5U3, C5U4, C6U1, C6U2, C6U3, C6U4, C7U1, C7U2, C7U3, C7U4, C8U1, C8U2, C8U3, C8U4, C9U1, C9U2, C9U3, C9U4, C10U1, C10U2, C10U3, C10U4, C11U1, C11U2, C11U3, C11U4, C12U1, C12U2, C12U3, C12U4, C13U1, C13U2, C13U3, C13U4, C14U1, C14U2, C14U3, C14U4, C15U1, C15U2, C15U3, C15U4, C16U1, C16U2, C16U3, C16U4</t>
  </si>
  <si>
    <t>C55, C56, C57, C58, C59, C60, C61, C62, C63, C64, C65, C66, C67, C68, C69, C70, C97, C98, C99, C100</t>
  </si>
  <si>
    <t>C83, C86, C90, C93</t>
  </si>
  <si>
    <t>C84, C91</t>
  </si>
  <si>
    <t>C87, C88</t>
  </si>
  <si>
    <t>C89, C96</t>
  </si>
  <si>
    <t>C94, C95</t>
  </si>
  <si>
    <t>FB1, FB2</t>
  </si>
  <si>
    <t>K4</t>
  </si>
  <si>
    <t>K5</t>
  </si>
  <si>
    <t>K6</t>
  </si>
  <si>
    <t>K100, K101, K102, K103, K104, K105, K106, K107, K108, K109, K110, K111, K112, K113, K114, K115, K116, K117, K118, K119, K120, K121, K122, K123, K124, K125, K126, K127, K128, K129, K130, K131, K132, K133, K134, K135, K136, K137, K138, K139, K140, K141</t>
  </si>
  <si>
    <t>R33, R36, R41</t>
  </si>
  <si>
    <t>R34, R38, R43</t>
  </si>
  <si>
    <t>R35, R40, R45, R50, R62, R64, R69</t>
  </si>
  <si>
    <t>R46</t>
  </si>
  <si>
    <t>R48</t>
  </si>
  <si>
    <t>R51, R56</t>
  </si>
  <si>
    <t>R52, R57</t>
  </si>
  <si>
    <t>R53, R58</t>
  </si>
  <si>
    <t>R54, R59, R70, R71, R72, R73</t>
  </si>
  <si>
    <t>R55</t>
  </si>
  <si>
    <t>R60</t>
  </si>
  <si>
    <t>R61, R63</t>
  </si>
  <si>
    <t>R68</t>
  </si>
  <si>
    <t>U5, U6, U7, U8</t>
  </si>
  <si>
    <t>U9, U10</t>
  </si>
  <si>
    <t>U11, U13</t>
  </si>
  <si>
    <t>U14</t>
  </si>
  <si>
    <t>SW9</t>
  </si>
  <si>
    <t>K3</t>
  </si>
  <si>
    <t>Description</t>
  </si>
  <si>
    <t>Capacitor chip ceramic 0603 50V NPO</t>
  </si>
  <si>
    <t>Capacitor chip ceramic 0402 50V X7R</t>
  </si>
  <si>
    <t>Capacitor chip ceramic 1206 10V X5R</t>
  </si>
  <si>
    <t>Capacitor chip ceramic 1206 16V X7R</t>
  </si>
  <si>
    <t>Low Pass Filter DC to 225MHz 50R</t>
  </si>
  <si>
    <t>Chip inductor 1008 0.33A 2.3R</t>
  </si>
  <si>
    <t>Chip Resistor 2010 500mW 1% 100ppm</t>
  </si>
  <si>
    <t>Chip Resistor 0603 100mW 1% 100ppm</t>
  </si>
  <si>
    <t>Monolithic Amplifier DC - 8GHz</t>
  </si>
  <si>
    <t>Monolithic Amplifier DC - 5GHz</t>
  </si>
  <si>
    <t>Power Splitter / Combiner 2-Way, 50R, 500 MHz to 2500 MHz</t>
  </si>
  <si>
    <t>High Isolation SPDT, Absortive SW, DC - 3GHz, 50Ohm</t>
  </si>
  <si>
    <t>Single Schmitt trigger Inverter</t>
  </si>
  <si>
    <t>Capacitor tantal smd 7343-20 10V 25mResr</t>
  </si>
  <si>
    <t>Capacitor chip ceramic 1210 16V X5R</t>
  </si>
  <si>
    <t>Capacitor chip ceramic 0603 50V X7R</t>
  </si>
  <si>
    <t>Capacitor Aluminium Polymer, High Ripple, smd 7343-43 6.3V 7mResr</t>
  </si>
  <si>
    <t>Capacitor Aluminium Polymer, High Ripple, smd 7343-43 12.5V 12mResr</t>
  </si>
  <si>
    <t>Feritte filter smd 2220 5A 10mRdc 150Rac</t>
  </si>
  <si>
    <t>Pin header 2.54mm male 4pins rigth angle</t>
  </si>
  <si>
    <t>Connector FCI 15 pin R1mm low profile vertical female</t>
  </si>
  <si>
    <t>Connector FCI 15 pin R1mm low profile vertical male</t>
  </si>
  <si>
    <t>ITOP Carrier Pogo Pin Female Receptacle</t>
  </si>
  <si>
    <t>Low drop low noise regulator 1.5A  TSSOP16</t>
  </si>
  <si>
    <t>3A SIMPLE SWITCHER® Power Module for High Output Voltage</t>
  </si>
  <si>
    <t>500mA, Low Noise, LDO</t>
  </si>
  <si>
    <t>Quad Schmitt trigger buffer</t>
  </si>
  <si>
    <t>Dip Switch 4 PCB vertical 2.54mm</t>
  </si>
  <si>
    <t>Connector Header 4 pin rigth-angle SMD 3mm 4A</t>
  </si>
  <si>
    <t>Comment</t>
  </si>
  <si>
    <t>100pF</t>
  </si>
  <si>
    <t>100nF</t>
  </si>
  <si>
    <t>47uF</t>
  </si>
  <si>
    <t>10nF</t>
  </si>
  <si>
    <t>10uF</t>
  </si>
  <si>
    <t>LFCN-2500+</t>
  </si>
  <si>
    <t>1.5uH</t>
  </si>
  <si>
    <t>45.3R</t>
  </si>
  <si>
    <t>0R0</t>
  </si>
  <si>
    <t>34.8R</t>
  </si>
  <si>
    <t>20R</t>
  </si>
  <si>
    <t>18R</t>
  </si>
  <si>
    <t>300R</t>
  </si>
  <si>
    <t>AMP-LEE-39+</t>
  </si>
  <si>
    <t>AMP-LEE-49+</t>
  </si>
  <si>
    <t>GP2S1+</t>
  </si>
  <si>
    <t>PE4251MLI-Z</t>
  </si>
  <si>
    <t>SN74LVC1G14DBVR</t>
  </si>
  <si>
    <t>220uF</t>
  </si>
  <si>
    <t>100uF</t>
  </si>
  <si>
    <t>22nF</t>
  </si>
  <si>
    <t>4.7nF</t>
  </si>
  <si>
    <t>74279224151</t>
  </si>
  <si>
    <t>PINHx4</t>
  </si>
  <si>
    <t>91930-21115LF</t>
  </si>
  <si>
    <t>91910-21515LF</t>
  </si>
  <si>
    <t>CR_POGO_FEM_PIN</t>
  </si>
  <si>
    <t>200R</t>
  </si>
  <si>
    <t>3k0</t>
  </si>
  <si>
    <t>1k</t>
  </si>
  <si>
    <t>100R</t>
  </si>
  <si>
    <t>4k7</t>
  </si>
  <si>
    <t>100k</t>
  </si>
  <si>
    <t>12k</t>
  </si>
  <si>
    <t>34k</t>
  </si>
  <si>
    <t>10k0</t>
  </si>
  <si>
    <t>5k76</t>
  </si>
  <si>
    <t>4k02</t>
  </si>
  <si>
    <t>3k09</t>
  </si>
  <si>
    <t>1k74</t>
  </si>
  <si>
    <t>LDO_LT1963AEFE#PBF</t>
  </si>
  <si>
    <t>LMZ14203H</t>
  </si>
  <si>
    <t>LT1763CS8</t>
  </si>
  <si>
    <t>74AHC125T14-13</t>
  </si>
  <si>
    <t>DIP SW 4</t>
  </si>
  <si>
    <t>43650-0413</t>
  </si>
  <si>
    <t>Manufacturer</t>
  </si>
  <si>
    <t>Murata</t>
  </si>
  <si>
    <t>TDK</t>
  </si>
  <si>
    <t>MiniCircuits</t>
  </si>
  <si>
    <t>Coilcraft</t>
  </si>
  <si>
    <t>Rohm</t>
  </si>
  <si>
    <t>Panasonic</t>
  </si>
  <si>
    <t>Peregrine</t>
  </si>
  <si>
    <t>Texas</t>
  </si>
  <si>
    <t>AVX</t>
  </si>
  <si>
    <t>Kemet</t>
  </si>
  <si>
    <t>Wurth</t>
  </si>
  <si>
    <t>FCI</t>
  </si>
  <si>
    <t>Mill-Max</t>
  </si>
  <si>
    <t>Vishay</t>
  </si>
  <si>
    <t>Yageo</t>
  </si>
  <si>
    <t>Linear Technology</t>
  </si>
  <si>
    <t>Texas Instruments</t>
  </si>
  <si>
    <t>Diodes</t>
  </si>
  <si>
    <t>Omron</t>
  </si>
  <si>
    <t>Molex</t>
  </si>
  <si>
    <t>Manufacturer No</t>
  </si>
  <si>
    <t>GRM1885C1H101JA01D</t>
  </si>
  <si>
    <t>C1005X7R1H104K050BB</t>
  </si>
  <si>
    <t>GRM31CR61A476ME15L</t>
  </si>
  <si>
    <t>GRM155R71H103KA88D</t>
  </si>
  <si>
    <t>C3216X7R1C106M160AC</t>
  </si>
  <si>
    <t>1008CS-152XJLB</t>
  </si>
  <si>
    <t>MCR50JZHF45R3</t>
  </si>
  <si>
    <t>ERJ-3GEY0R00V</t>
  </si>
  <si>
    <t>ERJ-12SF34R8U</t>
  </si>
  <si>
    <t>MCR50JZHF20R0</t>
  </si>
  <si>
    <t>ERJ-3EKF18R0V</t>
  </si>
  <si>
    <t>ERJ-3EKF3000V</t>
  </si>
  <si>
    <t>LEE-39+</t>
  </si>
  <si>
    <t>LEE-49+</t>
  </si>
  <si>
    <t>TCJY227M010R0025</t>
  </si>
  <si>
    <t>C1210C107M4PAC7800</t>
  </si>
  <si>
    <t>C1608X7R1H223K080AA</t>
  </si>
  <si>
    <t>EEF-UE0J221LR</t>
  </si>
  <si>
    <t>GRM188R71H472KA01D</t>
  </si>
  <si>
    <t>ECASD91B107M012K00</t>
  </si>
  <si>
    <t>68016-104HLF</t>
  </si>
  <si>
    <t>7937-0-00-15-00-00-03-0</t>
  </si>
  <si>
    <t>ERJ-3EKF2000V</t>
  </si>
  <si>
    <t>ERJ-3EKF3001V</t>
  </si>
  <si>
    <t>CRCW06031R00FKEA</t>
  </si>
  <si>
    <t>ERJ-3EKF1000V</t>
  </si>
  <si>
    <t>ERJ-3EKF4701V</t>
  </si>
  <si>
    <t>ERJ-3EKF1003V</t>
  </si>
  <si>
    <t>ERJ-3EKF1202V</t>
  </si>
  <si>
    <t>ERJ-3EKF3402V</t>
  </si>
  <si>
    <t>ERJ-3EKF1002V</t>
  </si>
  <si>
    <t>ERJ-3EKF5761V</t>
  </si>
  <si>
    <t>RC0603FR-074K02L</t>
  </si>
  <si>
    <t>RC0603FR-073K09L</t>
  </si>
  <si>
    <t>RC0603FR-071K74L</t>
  </si>
  <si>
    <t>LT1963AEFE#PBF</t>
  </si>
  <si>
    <t>LMZ14203HTZ/NOPB</t>
  </si>
  <si>
    <t>LT1763CS8#PBF</t>
  </si>
  <si>
    <t>A6S-4101-H</t>
  </si>
  <si>
    <t>436500413</t>
  </si>
  <si>
    <t>Quantity</t>
  </si>
  <si>
    <t>Supplier 1</t>
  </si>
  <si>
    <t>Mouser</t>
  </si>
  <si>
    <t>Newark</t>
  </si>
  <si>
    <t>Digi-Key</t>
  </si>
  <si>
    <t>Supplier Part Number 1</t>
  </si>
  <si>
    <t>81-GRM39C101J50</t>
  </si>
  <si>
    <t>810-C1005X7R1H104K</t>
  </si>
  <si>
    <t>81-GRM31CR61A476ME5L</t>
  </si>
  <si>
    <t>14T3284</t>
  </si>
  <si>
    <t>90R7789</t>
  </si>
  <si>
    <t>RHM45.3BFCT-ND</t>
  </si>
  <si>
    <t>P0.0GCT-ND</t>
  </si>
  <si>
    <t>P34.8ACDKR-ND</t>
  </si>
  <si>
    <t>RHM20.0BFCT-ND</t>
  </si>
  <si>
    <t>64R5322</t>
  </si>
  <si>
    <t>667-ERJ-3EKF3000V</t>
  </si>
  <si>
    <t>1046-1018-6-ND</t>
  </si>
  <si>
    <t>595-SN74LVC1G14DBVR</t>
  </si>
  <si>
    <t>581-TPME227K016R0025</t>
  </si>
  <si>
    <t>399-11270-1-ND</t>
  </si>
  <si>
    <t>810-C1608X7R1H223K</t>
  </si>
  <si>
    <t>667-EEF-UE0J221LR</t>
  </si>
  <si>
    <t>490-1506-6-ND</t>
  </si>
  <si>
    <t>81-ECASD91B107M012K0</t>
  </si>
  <si>
    <t>732-3423-1-ND</t>
  </si>
  <si>
    <t>649-68016-104HLF</t>
  </si>
  <si>
    <t>649-91930-21115LF</t>
  </si>
  <si>
    <t>06M2748</t>
  </si>
  <si>
    <t>575-7937000150000030</t>
  </si>
  <si>
    <t>65T8365</t>
  </si>
  <si>
    <t>97W7337</t>
  </si>
  <si>
    <t>71-CRCW06031R00FKEA</t>
  </si>
  <si>
    <t>667-ERJ-3EKF1000V</t>
  </si>
  <si>
    <t>64R5349</t>
  </si>
  <si>
    <t>667-ERJ-3EKF1003V</t>
  </si>
  <si>
    <t>667-ERJ-3EKF1202V</t>
  </si>
  <si>
    <t>P34.0KHDKR-ND</t>
  </si>
  <si>
    <t>64R5309</t>
  </si>
  <si>
    <t>P5.76KHCT-ND</t>
  </si>
  <si>
    <t>311-4.02KHRDKR-ND</t>
  </si>
  <si>
    <t>311-3.09KHRDKR-ND</t>
  </si>
  <si>
    <t>603-RC0603FR-071K74L</t>
  </si>
  <si>
    <t>57M7424</t>
  </si>
  <si>
    <t>LMZ14203HTZE/NOPB-ND</t>
  </si>
  <si>
    <t>LT1763CS8#PBF-ND</t>
  </si>
  <si>
    <t>653-A6S-4101-H</t>
  </si>
  <si>
    <t>WM9176CT-ND</t>
  </si>
  <si>
    <t>Supplier Unit Price 1</t>
  </si>
  <si>
    <t>0,02265</t>
  </si>
  <si>
    <t>0,03822</t>
  </si>
  <si>
    <t>0,57405</t>
  </si>
  <si>
    <t>0,009</t>
  </si>
  <si>
    <t>0,336</t>
  </si>
  <si>
    <t>0,2536</t>
  </si>
  <si>
    <t>0,0096</t>
  </si>
  <si>
    <t>0,50</t>
  </si>
  <si>
    <t>0,348</t>
  </si>
  <si>
    <t>0,001</t>
  </si>
  <si>
    <t>0,01699</t>
  </si>
  <si>
    <t>0,32135</t>
  </si>
  <si>
    <t>2,51</t>
  </si>
  <si>
    <t>0,11325</t>
  </si>
  <si>
    <t>0,10</t>
  </si>
  <si>
    <t>1,23</t>
  </si>
  <si>
    <t>0,45301</t>
  </si>
  <si>
    <t>0,682</t>
  </si>
  <si>
    <t>0,35108</t>
  </si>
  <si>
    <t>5,24</t>
  </si>
  <si>
    <t>20,19</t>
  </si>
  <si>
    <t>4,15</t>
  </si>
  <si>
    <t>3,02</t>
  </si>
  <si>
    <t>Supplier Order Qty 1</t>
  </si>
  <si>
    <t>Supplier Subtotal 1</t>
  </si>
  <si>
    <t>Supplier 2</t>
  </si>
  <si>
    <t>Supplier Part Number 2</t>
  </si>
  <si>
    <t>490-1427-1-ND</t>
  </si>
  <si>
    <t>445-5932-1-ND</t>
  </si>
  <si>
    <t>490-5528-1-ND</t>
  </si>
  <si>
    <t>490-4516-1-ND</t>
  </si>
  <si>
    <t>810-C3216X7R1C106M</t>
  </si>
  <si>
    <t>N/A</t>
  </si>
  <si>
    <t>65T8702</t>
  </si>
  <si>
    <t>667-ERJ-12SF34R8U</t>
  </si>
  <si>
    <t>667-ERJ-3EKF18R0V</t>
  </si>
  <si>
    <t>65T8414</t>
  </si>
  <si>
    <t>296-35945-6-ND</t>
  </si>
  <si>
    <t>478-3302-1-ND</t>
  </si>
  <si>
    <t>963-EMK325ABJ107MM-T</t>
  </si>
  <si>
    <t>445-1312-6-ND</t>
  </si>
  <si>
    <t>PCE4263CT-ND</t>
  </si>
  <si>
    <t>81-GRM39X472K50D</t>
  </si>
  <si>
    <t>490-5480-6-ND</t>
  </si>
  <si>
    <t>710-74279224151</t>
  </si>
  <si>
    <t>51Y8063</t>
  </si>
  <si>
    <t>06M2817</t>
  </si>
  <si>
    <t>649-91910-21515LF</t>
  </si>
  <si>
    <t>ED90501-ND</t>
  </si>
  <si>
    <t>P200HCT-ND</t>
  </si>
  <si>
    <t>667-ERJ-3EKF3001V</t>
  </si>
  <si>
    <t>53W4502</t>
  </si>
  <si>
    <t>P100HDKR-ND</t>
  </si>
  <si>
    <t>667-ERJ-3EKF4701V</t>
  </si>
  <si>
    <t>64R5310</t>
  </si>
  <si>
    <t>64R5315</t>
  </si>
  <si>
    <t>667-ERJ-3EKF3402V</t>
  </si>
  <si>
    <t>P10.0KHCT-ND</t>
  </si>
  <si>
    <t>97W7413</t>
  </si>
  <si>
    <t>603-RC0603FR-074K02L</t>
  </si>
  <si>
    <t>66R2252</t>
  </si>
  <si>
    <t>66R1933</t>
  </si>
  <si>
    <t>LT1963AEFE#PBF-ND</t>
  </si>
  <si>
    <t>926-LMZ14203HTZ/NOPB</t>
  </si>
  <si>
    <t>57M6066</t>
  </si>
  <si>
    <t>88M3595</t>
  </si>
  <si>
    <t>538-43650-0413</t>
  </si>
  <si>
    <t>Supplier Unit Price 2</t>
  </si>
  <si>
    <t>0,01148</t>
  </si>
  <si>
    <t>0,04</t>
  </si>
  <si>
    <t>0,44</t>
  </si>
  <si>
    <t>0,0066</t>
  </si>
  <si>
    <t>0,33268</t>
  </si>
  <si>
    <t>0,30153</t>
  </si>
  <si>
    <t>0,003</t>
  </si>
  <si>
    <t>0,2836</t>
  </si>
  <si>
    <t>3,65</t>
  </si>
  <si>
    <t>0,24916</t>
  </si>
  <si>
    <t>3,92</t>
  </si>
  <si>
    <t>1,20</t>
  </si>
  <si>
    <t>0,3472</t>
  </si>
  <si>
    <t>5,28</t>
  </si>
  <si>
    <t>4,21</t>
  </si>
  <si>
    <t>Supplier Order Qty 2</t>
  </si>
  <si>
    <t>Supplier Subtotal 2</t>
  </si>
  <si>
    <t>Supplier 3</t>
  </si>
  <si>
    <t>Supplier Part Number 3</t>
  </si>
  <si>
    <t>38K1677</t>
  </si>
  <si>
    <t>04X3230</t>
  </si>
  <si>
    <t>94M5674</t>
  </si>
  <si>
    <t>81-GRM155R71H103KA8D</t>
  </si>
  <si>
    <t>445-1601-1-ND</t>
  </si>
  <si>
    <t>667-ERJ-3GEY0R00V</t>
  </si>
  <si>
    <t>P18.0HCT-ND</t>
  </si>
  <si>
    <t>P300HCT-ND</t>
  </si>
  <si>
    <t>59M9608</t>
  </si>
  <si>
    <t>311-2052-1-ND</t>
  </si>
  <si>
    <t>68R4808</t>
  </si>
  <si>
    <t>609-3312-ND</t>
  </si>
  <si>
    <t>609-1590-ND</t>
  </si>
  <si>
    <t>609-1581-ND</t>
  </si>
  <si>
    <t>667-ERJ-3EKF2000V</t>
  </si>
  <si>
    <t>P3.00KHCT-ND</t>
  </si>
  <si>
    <t>RMCF0603FT1R00CT-ND</t>
  </si>
  <si>
    <t>64R5307</t>
  </si>
  <si>
    <t>P4.70KHCT-ND</t>
  </si>
  <si>
    <t>P100KHCT-ND</t>
  </si>
  <si>
    <t>P12.0KHCT-ND</t>
  </si>
  <si>
    <t>667-ERJ-3EKF1002V</t>
  </si>
  <si>
    <t>667-ERJ-3EKF5761V</t>
  </si>
  <si>
    <t>603-RC0603FR-073K09L</t>
  </si>
  <si>
    <t>311-1.74KHRDKR-ND</t>
  </si>
  <si>
    <t>LT1763CS8#TRPBFCT-ND</t>
  </si>
  <si>
    <t>SW1120-ND</t>
  </si>
  <si>
    <t>Supplier Unit Price 3</t>
  </si>
  <si>
    <t>0,013</t>
  </si>
  <si>
    <t>1,05</t>
  </si>
  <si>
    <t>0,01345</t>
  </si>
  <si>
    <t>0,294</t>
  </si>
  <si>
    <t>0,0092</t>
  </si>
  <si>
    <t>3,73</t>
  </si>
  <si>
    <t>1,83</t>
  </si>
  <si>
    <t>0,007</t>
  </si>
  <si>
    <t>0,40</t>
  </si>
  <si>
    <t>2,69</t>
  </si>
  <si>
    <t>2,45</t>
  </si>
  <si>
    <t>4,78</t>
  </si>
  <si>
    <t>1,51</t>
  </si>
  <si>
    <t>Supplier Order Qty 3</t>
  </si>
  <si>
    <t>Supplier Subtotal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</si>
</sst>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000"/>
    <numFmt numFmtId="165" formatCode="h:mm;@"/>
    <numFmt numFmtId="166" formatCode="0.000"/>
    <numFmt numFmtId="167" formatCode="dd/mm/yyyy;@"/>
  </numFmts>
  <fonts count="2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sz val="12"/>
      <color indexed="10"/>
      <name val="Arial"/>
      <family val="2"/>
    </font>
    <font>
      <b/>
      <sz val="12"/>
      <color indexed="1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4"/>
      <color indexed="10"/>
      <name val="Arial"/>
      <family val="2"/>
    </font>
    <font>
      <b/>
      <sz val="24"/>
      <color indexed="13"/>
      <name val="Arial"/>
      <family val="2"/>
      <charset val="238"/>
    </font>
    <font>
      <b/>
      <sz val="20"/>
      <color indexed="10"/>
      <name val="Arial"/>
      <family val="2"/>
    </font>
    <font>
      <sz val="11"/>
      <color rgb="FF006100"/>
      <name val="Calibri"/>
      <family val="2"/>
      <scheme val="minor"/>
    </font>
    <font>
      <sz val="12"/>
      <color rgb="FFFF0000"/>
      <name val="Arial"/>
      <family val="2"/>
      <charset val="238"/>
    </font>
    <font>
      <sz val="12"/>
      <color rgb="FFFF0000"/>
      <name val="Arial"/>
      <family val="2"/>
    </font>
    <font>
      <sz val="14"/>
      <color rgb="FF002060"/>
      <name val="Arial"/>
      <family val="2"/>
    </font>
    <font>
      <b/>
      <sz val="11"/>
      <color rgb="FF006100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EDFFFF"/>
        <bgColor indexed="64"/>
      </patternFill>
    </fill>
    <fill>
      <patternFill patternType="solid">
        <fgColor rgb="FFD5EAFF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4" borderId="0" applyNumberFormat="0" applyBorder="0" applyAlignment="0" applyProtection="0"/>
    <xf numFmtId="43" fontId="22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3" fillId="2" borderId="0" xfId="0" applyFont="1" applyFill="1" applyBorder="1" applyAlignment="1"/>
    <xf numFmtId="0" fontId="3" fillId="2" borderId="1" xfId="0" applyFont="1" applyFill="1" applyBorder="1" applyAlignment="1"/>
    <xf numFmtId="0" fontId="4" fillId="2" borderId="2" xfId="0" applyFont="1" applyFill="1" applyBorder="1" applyAlignment="1">
      <alignment vertical="center"/>
    </xf>
    <xf numFmtId="0" fontId="5" fillId="3" borderId="1" xfId="0" applyFont="1" applyFill="1" applyBorder="1" applyAlignment="1"/>
    <xf numFmtId="0" fontId="11" fillId="0" borderId="0" xfId="0" applyNumberFormat="1" applyFont="1" applyFill="1" applyBorder="1" applyAlignment="1" applyProtection="1">
      <alignment vertical="top"/>
      <protection locked="0"/>
    </xf>
    <xf numFmtId="0" fontId="11" fillId="0" borderId="4" xfId="0" applyNumberFormat="1" applyFont="1" applyFill="1" applyBorder="1" applyAlignment="1" applyProtection="1">
      <alignment horizontal="left" vertical="top"/>
      <protection locked="0"/>
    </xf>
    <xf numFmtId="0" fontId="11" fillId="0" borderId="5" xfId="0" applyNumberFormat="1" applyFont="1" applyFill="1" applyBorder="1" applyAlignment="1" applyProtection="1">
      <alignment vertical="top"/>
      <protection locked="0"/>
    </xf>
    <xf numFmtId="0" fontId="11" fillId="0" borderId="2" xfId="0" applyNumberFormat="1" applyFont="1" applyFill="1" applyBorder="1" applyAlignment="1" applyProtection="1">
      <alignment vertical="top"/>
      <protection locked="0"/>
    </xf>
    <xf numFmtId="0" fontId="11" fillId="0" borderId="2" xfId="0" applyNumberFormat="1" applyFont="1" applyFill="1" applyBorder="1" applyAlignment="1" applyProtection="1">
      <alignment horizontal="left" vertical="top"/>
      <protection locked="0"/>
    </xf>
    <xf numFmtId="0" fontId="13" fillId="3" borderId="0" xfId="0" applyFont="1" applyFill="1" applyBorder="1" applyAlignment="1"/>
    <xf numFmtId="0" fontId="13" fillId="3" borderId="0" xfId="0" applyFont="1" applyFill="1" applyBorder="1" applyAlignment="1">
      <alignment horizontal="left"/>
    </xf>
    <xf numFmtId="0" fontId="13" fillId="3" borderId="6" xfId="0" applyFont="1" applyFill="1" applyBorder="1" applyAlignment="1">
      <alignment horizontal="left"/>
    </xf>
    <xf numFmtId="0" fontId="14" fillId="3" borderId="6" xfId="0" applyFont="1" applyFill="1" applyBorder="1" applyAlignment="1"/>
    <xf numFmtId="0" fontId="13" fillId="3" borderId="7" xfId="0" applyFont="1" applyFill="1" applyBorder="1" applyAlignment="1">
      <alignment horizontal="left"/>
    </xf>
    <xf numFmtId="0" fontId="14" fillId="3" borderId="7" xfId="0" applyFont="1" applyFill="1" applyBorder="1" applyAlignment="1"/>
    <xf numFmtId="0" fontId="13" fillId="3" borderId="7" xfId="0" applyFont="1" applyFill="1" applyBorder="1" applyAlignment="1"/>
    <xf numFmtId="0" fontId="14" fillId="3" borderId="7" xfId="0" applyFont="1" applyFill="1" applyBorder="1" applyAlignment="1">
      <alignment horizontal="left"/>
    </xf>
    <xf numFmtId="0" fontId="14" fillId="3" borderId="0" xfId="0" applyFont="1" applyFill="1" applyBorder="1" applyAlignment="1"/>
    <xf numFmtId="0" fontId="4" fillId="2" borderId="8" xfId="0" applyFont="1" applyFill="1" applyBorder="1" applyAlignment="1">
      <alignment vertical="center"/>
    </xf>
    <xf numFmtId="0" fontId="0" fillId="0" borderId="0" xfId="0" applyBorder="1" applyAlignment="1">
      <alignment vertical="top"/>
    </xf>
    <xf numFmtId="0" fontId="6" fillId="3" borderId="1" xfId="0" applyFont="1" applyFill="1" applyBorder="1" applyAlignment="1"/>
    <xf numFmtId="0" fontId="11" fillId="0" borderId="6" xfId="0" applyFont="1" applyBorder="1" applyAlignment="1">
      <alignment vertical="top"/>
    </xf>
    <xf numFmtId="0" fontId="12" fillId="3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0" fillId="0" borderId="0" xfId="0" applyNumberFormat="1" applyAlignment="1">
      <alignment vertical="top"/>
    </xf>
    <xf numFmtId="0" fontId="3" fillId="2" borderId="10" xfId="0" applyFont="1" applyFill="1" applyBorder="1" applyAlignment="1"/>
    <xf numFmtId="0" fontId="7" fillId="3" borderId="0" xfId="0" applyFont="1" applyFill="1" applyBorder="1" applyAlignment="1">
      <alignment vertical="center"/>
    </xf>
    <xf numFmtId="0" fontId="3" fillId="2" borderId="2" xfId="0" applyFont="1" applyFill="1" applyBorder="1" applyAlignment="1"/>
    <xf numFmtId="0" fontId="18" fillId="0" borderId="4" xfId="0" applyNumberFormat="1" applyFont="1" applyFill="1" applyBorder="1" applyAlignment="1" applyProtection="1">
      <alignment horizontal="left" vertical="top"/>
      <protection locked="0"/>
    </xf>
    <xf numFmtId="0" fontId="8" fillId="5" borderId="11" xfId="0" applyFont="1" applyFill="1" applyBorder="1" applyAlignment="1">
      <alignment horizontal="center" vertical="top" wrapText="1"/>
    </xf>
    <xf numFmtId="0" fontId="8" fillId="5" borderId="12" xfId="0" applyFont="1" applyFill="1" applyBorder="1" applyAlignment="1">
      <alignment horizontal="center" vertical="top" wrapText="1"/>
    </xf>
    <xf numFmtId="165" fontId="14" fillId="3" borderId="7" xfId="0" applyNumberFormat="1" applyFont="1" applyFill="1" applyBorder="1" applyAlignment="1">
      <alignment horizontal="left"/>
    </xf>
    <xf numFmtId="165" fontId="14" fillId="3" borderId="4" xfId="0" applyNumberFormat="1" applyFont="1" applyFill="1" applyBorder="1" applyAlignment="1">
      <alignment horizontal="left"/>
    </xf>
    <xf numFmtId="0" fontId="8" fillId="6" borderId="14" xfId="0" applyFont="1" applyFill="1" applyBorder="1" applyAlignment="1">
      <alignment horizontal="center" vertical="top" wrapText="1"/>
    </xf>
    <xf numFmtId="166" fontId="0" fillId="0" borderId="0" xfId="0" applyNumberFormat="1" applyAlignment="1">
      <alignment vertical="top"/>
    </xf>
    <xf numFmtId="166" fontId="1" fillId="0" borderId="0" xfId="0" applyNumberFormat="1" applyFont="1" applyAlignment="1">
      <alignment vertical="center"/>
    </xf>
    <xf numFmtId="1" fontId="0" fillId="0" borderId="0" xfId="0" applyNumberFormat="1" applyAlignment="1">
      <alignment vertical="top"/>
    </xf>
    <xf numFmtId="1" fontId="1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top"/>
    </xf>
    <xf numFmtId="167" fontId="14" fillId="3" borderId="7" xfId="0" applyNumberFormat="1" applyFont="1" applyFill="1" applyBorder="1" applyAlignment="1">
      <alignment horizontal="left"/>
    </xf>
    <xf numFmtId="0" fontId="10" fillId="0" borderId="6" xfId="0" applyNumberFormat="1" applyFont="1" applyFill="1" applyBorder="1" applyAlignment="1" applyProtection="1">
      <alignment horizontal="left" vertical="top"/>
      <protection locked="0"/>
    </xf>
    <xf numFmtId="165" fontId="14" fillId="3" borderId="0" xfId="0" applyNumberFormat="1" applyFont="1" applyFill="1" applyBorder="1" applyAlignment="1">
      <alignment horizontal="left"/>
    </xf>
    <xf numFmtId="167" fontId="14" fillId="3" borderId="0" xfId="0" applyNumberFormat="1" applyFont="1" applyFill="1" applyBorder="1" applyAlignment="1">
      <alignment horizontal="left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4" fillId="3" borderId="15" xfId="0" applyFont="1" applyFill="1" applyBorder="1" applyAlignment="1"/>
    <xf numFmtId="0" fontId="14" fillId="3" borderId="17" xfId="0" applyFont="1" applyFill="1" applyBorder="1" applyAlignment="1"/>
    <xf numFmtId="0" fontId="14" fillId="3" borderId="18" xfId="0" applyFont="1" applyFill="1" applyBorder="1" applyAlignment="1"/>
    <xf numFmtId="0" fontId="11" fillId="0" borderId="19" xfId="0" applyNumberFormat="1" applyFont="1" applyFill="1" applyBorder="1" applyAlignment="1" applyProtection="1">
      <alignment vertical="top"/>
      <protection locked="0"/>
    </xf>
    <xf numFmtId="0" fontId="19" fillId="0" borderId="2" xfId="0" applyNumberFormat="1" applyFont="1" applyFill="1" applyBorder="1" applyAlignment="1" applyProtection="1">
      <alignment horizontal="left" vertical="top"/>
      <protection locked="0"/>
    </xf>
    <xf numFmtId="0" fontId="20" fillId="3" borderId="0" xfId="0" applyFont="1" applyFill="1" applyBorder="1" applyAlignment="1"/>
    <xf numFmtId="0" fontId="20" fillId="3" borderId="0" xfId="0" applyFont="1" applyFill="1" applyBorder="1" applyAlignment="1">
      <alignment vertical="center"/>
    </xf>
    <xf numFmtId="0" fontId="10" fillId="0" borderId="6" xfId="0" applyNumberFormat="1" applyFont="1" applyFill="1" applyBorder="1" applyAlignment="1" applyProtection="1">
      <alignment horizontal="left"/>
      <protection locked="0"/>
    </xf>
    <xf numFmtId="0" fontId="6" fillId="3" borderId="0" xfId="0" applyFont="1" applyFill="1" applyBorder="1" applyAlignment="1"/>
    <xf numFmtId="0" fontId="9" fillId="2" borderId="0" xfId="0" applyFont="1" applyFill="1" applyBorder="1" applyAlignment="1">
      <alignment vertical="center"/>
    </xf>
    <xf numFmtId="0" fontId="11" fillId="0" borderId="7" xfId="0" applyFont="1" applyBorder="1" applyAlignment="1">
      <alignment horizontal="center" vertical="top"/>
    </xf>
    <xf numFmtId="0" fontId="9" fillId="2" borderId="20" xfId="0" applyFont="1" applyFill="1" applyBorder="1" applyAlignment="1">
      <alignment horizontal="center" vertical="center"/>
    </xf>
    <xf numFmtId="0" fontId="11" fillId="0" borderId="7" xfId="0" applyFont="1" applyBorder="1" applyAlignment="1">
      <alignment vertical="top"/>
    </xf>
    <xf numFmtId="0" fontId="8" fillId="5" borderId="22" xfId="0" applyFont="1" applyFill="1" applyBorder="1" applyAlignment="1">
      <alignment horizontal="left" vertical="top" wrapText="1"/>
    </xf>
    <xf numFmtId="0" fontId="8" fillId="6" borderId="23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2" borderId="24" xfId="0" applyFont="1" applyFill="1" applyBorder="1" applyAlignment="1">
      <alignment vertical="center"/>
    </xf>
    <xf numFmtId="0" fontId="5" fillId="3" borderId="25" xfId="0" applyFont="1" applyFill="1" applyBorder="1" applyAlignment="1"/>
    <xf numFmtId="0" fontId="6" fillId="3" borderId="26" xfId="0" applyFont="1" applyFill="1" applyBorder="1" applyAlignment="1"/>
    <xf numFmtId="0" fontId="13" fillId="3" borderId="27" xfId="0" applyFont="1" applyFill="1" applyBorder="1" applyAlignment="1"/>
    <xf numFmtId="0" fontId="13" fillId="3" borderId="6" xfId="0" applyFont="1" applyFill="1" applyBorder="1" applyAlignment="1"/>
    <xf numFmtId="0" fontId="0" fillId="0" borderId="6" xfId="0" applyBorder="1" applyAlignment="1">
      <alignment vertical="top"/>
    </xf>
    <xf numFmtId="0" fontId="11" fillId="0" borderId="19" xfId="0" applyNumberFormat="1" applyFont="1" applyFill="1" applyBorder="1" applyAlignment="1" applyProtection="1">
      <alignment horizontal="left" vertical="top"/>
      <protection locked="0"/>
    </xf>
    <xf numFmtId="166" fontId="13" fillId="3" borderId="7" xfId="0" applyNumberFormat="1" applyFont="1" applyFill="1" applyBorder="1" applyAlignment="1">
      <alignment horizontal="left"/>
    </xf>
    <xf numFmtId="0" fontId="13" fillId="3" borderId="7" xfId="0" applyFont="1" applyFill="1" applyBorder="1" applyAlignment="1">
      <alignment horizontal="right"/>
    </xf>
    <xf numFmtId="0" fontId="8" fillId="6" borderId="13" xfId="0" applyNumberFormat="1" applyFont="1" applyFill="1" applyBorder="1" applyAlignment="1">
      <alignment horizontal="center" vertical="top" wrapText="1"/>
    </xf>
    <xf numFmtId="0" fontId="11" fillId="0" borderId="28" xfId="0" applyNumberFormat="1" applyFont="1" applyFill="1" applyBorder="1" applyAlignment="1" applyProtection="1">
      <alignment horizontal="center" vertical="top"/>
      <protection locked="0"/>
    </xf>
    <xf numFmtId="0" fontId="8" fillId="5" borderId="22" xfId="0" applyFont="1" applyFill="1" applyBorder="1" applyAlignment="1">
      <alignment horizontal="center" vertical="top" wrapText="1"/>
    </xf>
    <xf numFmtId="0" fontId="8" fillId="6" borderId="23" xfId="0" applyFont="1" applyFill="1" applyBorder="1" applyAlignment="1">
      <alignment horizontal="center" vertical="top" wrapText="1"/>
    </xf>
    <xf numFmtId="0" fontId="2" fillId="0" borderId="0" xfId="0" quotePrefix="1" applyFont="1" applyAlignment="1">
      <alignment vertical="top"/>
    </xf>
    <xf numFmtId="1" fontId="2" fillId="0" borderId="0" xfId="0" quotePrefix="1" applyNumberFormat="1" applyFont="1" applyAlignment="1">
      <alignment vertical="top"/>
    </xf>
    <xf numFmtId="2" fontId="2" fillId="0" borderId="0" xfId="2" applyNumberFormat="1" applyFont="1" applyAlignment="1">
      <alignment horizontal="right" vertical="top"/>
    </xf>
    <xf numFmtId="2" fontId="2" fillId="0" borderId="0" xfId="0" applyNumberFormat="1" applyFont="1" applyAlignment="1">
      <alignment horizontal="right" vertical="top"/>
    </xf>
    <xf numFmtId="2" fontId="2" fillId="0" borderId="0" xfId="0" applyNumberFormat="1" applyFont="1" applyAlignment="1">
      <alignment vertical="top"/>
    </xf>
    <xf numFmtId="0" fontId="15" fillId="2" borderId="2" xfId="0" quotePrefix="1" applyFont="1" applyFill="1" applyBorder="1" applyAlignment="1">
      <alignment vertical="center"/>
    </xf>
    <xf numFmtId="0" fontId="13" fillId="3" borderId="0" xfId="0" quotePrefix="1" applyFont="1" applyFill="1" applyBorder="1" applyAlignment="1">
      <alignment horizontal="left"/>
    </xf>
    <xf numFmtId="0" fontId="13" fillId="3" borderId="6" xfId="0" quotePrefix="1" applyFont="1" applyFill="1" applyBorder="1" applyAlignment="1">
      <alignment horizontal="left"/>
    </xf>
    <xf numFmtId="0" fontId="13" fillId="3" borderId="7" xfId="0" quotePrefix="1" applyFont="1" applyFill="1" applyBorder="1" applyAlignment="1">
      <alignment horizontal="left"/>
    </xf>
    <xf numFmtId="0" fontId="16" fillId="3" borderId="7" xfId="0" quotePrefix="1" applyFont="1" applyFill="1" applyBorder="1" applyAlignment="1">
      <alignment horizontal="left"/>
    </xf>
    <xf numFmtId="165" fontId="14" fillId="3" borderId="4" xfId="0" quotePrefix="1" applyNumberFormat="1" applyFont="1" applyFill="1" applyBorder="1" applyAlignment="1">
      <alignment horizontal="left"/>
    </xf>
    <xf numFmtId="167" fontId="14" fillId="3" borderId="4" xfId="0" quotePrefix="1" applyNumberFormat="1" applyFont="1" applyFill="1" applyBorder="1" applyAlignment="1">
      <alignment horizontal="left"/>
    </xf>
    <xf numFmtId="0" fontId="9" fillId="2" borderId="16" xfId="0" quotePrefix="1" applyFont="1" applyFill="1" applyBorder="1" applyAlignment="1">
      <alignment horizontal="center" vertical="center"/>
    </xf>
    <xf numFmtId="0" fontId="8" fillId="5" borderId="12" xfId="0" quotePrefix="1" applyNumberFormat="1" applyFont="1" applyFill="1" applyBorder="1" applyAlignment="1">
      <alignment horizontal="left" vertical="top" wrapText="1"/>
    </xf>
    <xf numFmtId="0" fontId="8" fillId="6" borderId="13" xfId="0" quotePrefix="1" applyNumberFormat="1" applyFont="1" applyFill="1" applyBorder="1" applyAlignment="1">
      <alignment horizontal="left" vertical="top" wrapText="1"/>
    </xf>
    <xf numFmtId="49" fontId="8" fillId="5" borderId="12" xfId="0" quotePrefix="1" applyNumberFormat="1" applyFont="1" applyFill="1" applyBorder="1" applyAlignment="1">
      <alignment horizontal="left" vertical="top" wrapText="1"/>
    </xf>
    <xf numFmtId="49" fontId="8" fillId="6" borderId="13" xfId="0" quotePrefix="1" applyNumberFormat="1" applyFont="1" applyFill="1" applyBorder="1" applyAlignment="1">
      <alignment horizontal="left" vertical="top" wrapText="1"/>
    </xf>
    <xf numFmtId="0" fontId="8" fillId="5" borderId="12" xfId="0" quotePrefix="1" applyFont="1" applyFill="1" applyBorder="1" applyAlignment="1">
      <alignment horizontal="left" vertical="top" wrapText="1"/>
    </xf>
    <xf numFmtId="0" fontId="8" fillId="6" borderId="13" xfId="0" quotePrefix="1" applyFont="1" applyFill="1" applyBorder="1" applyAlignment="1">
      <alignment horizontal="left" vertical="top" wrapText="1"/>
    </xf>
    <xf numFmtId="0" fontId="9" fillId="2" borderId="3" xfId="0" quotePrefix="1" applyFont="1" applyFill="1" applyBorder="1" applyAlignment="1">
      <alignment horizontal="center" vertical="center"/>
    </xf>
    <xf numFmtId="0" fontId="8" fillId="5" borderId="21" xfId="0" quotePrefix="1" applyFont="1" applyFill="1" applyBorder="1" applyAlignment="1">
      <alignment horizontal="left" vertical="top" wrapText="1"/>
    </xf>
    <xf numFmtId="0" fontId="8" fillId="6" borderId="23" xfId="0" quotePrefix="1" applyFont="1" applyFill="1" applyBorder="1" applyAlignment="1">
      <alignment horizontal="left" vertical="top" wrapText="1"/>
    </xf>
    <xf numFmtId="0" fontId="9" fillId="2" borderId="0" xfId="0" quotePrefix="1" applyFont="1" applyFill="1" applyBorder="1" applyAlignment="1">
      <alignment vertical="center"/>
    </xf>
    <xf numFmtId="0" fontId="8" fillId="5" borderId="22" xfId="0" quotePrefix="1" applyFont="1" applyFill="1" applyBorder="1" applyAlignment="1">
      <alignment horizontal="left" vertical="top" wrapText="1"/>
    </xf>
    <xf numFmtId="0" fontId="1" fillId="0" borderId="0" xfId="0" quotePrefix="1" applyFont="1" applyAlignment="1">
      <alignment vertical="center"/>
    </xf>
    <xf numFmtId="1" fontId="1" fillId="0" borderId="0" xfId="0" quotePrefix="1" applyNumberFormat="1" applyFont="1" applyAlignment="1">
      <alignment vertical="center"/>
    </xf>
    <xf numFmtId="166" fontId="1" fillId="0" borderId="0" xfId="0" quotePrefix="1" applyNumberFormat="1" applyFont="1" applyAlignment="1">
      <alignment vertical="center"/>
    </xf>
    <xf numFmtId="166" fontId="2" fillId="0" borderId="0" xfId="0" quotePrefix="1" applyNumberFormat="1" applyFont="1" applyAlignment="1">
      <alignment vertical="top"/>
    </xf>
    <xf numFmtId="0" fontId="10" fillId="0" borderId="29" xfId="0" applyNumberFormat="1" applyFont="1" applyFill="1" applyBorder="1" applyAlignment="1" applyProtection="1">
      <alignment horizontal="left" vertical="top"/>
      <protection locked="0"/>
    </xf>
    <xf numFmtId="0" fontId="10" fillId="0" borderId="6" xfId="0" applyNumberFormat="1" applyFont="1" applyFill="1" applyBorder="1" applyAlignment="1" applyProtection="1">
      <alignment horizontal="left" vertical="top"/>
      <protection locked="0"/>
    </xf>
    <xf numFmtId="1" fontId="21" fillId="4" borderId="0" xfId="1" applyNumberFormat="1" applyFont="1" applyAlignment="1">
      <alignment horizontal="center" vertical="top"/>
    </xf>
    <xf numFmtId="166" fontId="21" fillId="4" borderId="0" xfId="1" applyNumberFormat="1" applyFont="1" applyAlignment="1">
      <alignment horizontal="center" vertical="top"/>
    </xf>
    <xf numFmtId="0" fontId="21" fillId="4" borderId="0" xfId="1" applyFont="1" applyAlignment="1">
      <alignment horizontal="center" vertical="top"/>
    </xf>
    <xf numFmtId="0" fontId="2" fillId="0" borderId="0" xfId="0" applyNumberFormat="1" applyFont="1" applyAlignment="1">
      <alignment vertical="top"/>
    </xf>
  </cellXfs>
  <cellStyles count="3">
    <cellStyle name="Comma" xfId="2" builtinId="3"/>
    <cellStyle name="Good" xfId="1" builtinId="26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CCFFCC"/>
      <rgbColor rgb="00FFFF99"/>
      <rgbColor rgb="00CDE6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1733550</xdr:colOff>
      <xdr:row>0</xdr:row>
      <xdr:rowOff>28575</xdr:rowOff>
    </xdr:from>
    <xdr:to>
      <xdr:col>10</xdr:col>
      <xdr:colOff>2209800</xdr:colOff>
      <xdr:row>0</xdr:row>
      <xdr:rowOff>28575</xdr:rowOff>
    </xdr:to>
    <xdr:pic>
      <xdr:nvPicPr>
        <xdr:cNvPr id="1071" name="Picture 2" descr="01-3 CB.jpg"/>
        <xdr:cNvPicPr preferRelativeResize="0"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0325" y="28575"/>
          <a:ext cx="5791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9525</xdr:colOff>
      <xdr:row>2</xdr:row>
      <xdr:rowOff>66675</xdr:rowOff>
    </xdr:from>
    <xdr:to>
      <xdr:col>10</xdr:col>
      <xdr:colOff>695325</xdr:colOff>
      <xdr:row>6</xdr:row>
      <xdr:rowOff>9525</xdr:rowOff>
    </xdr:to>
    <xdr:pic>
      <xdr:nvPicPr>
        <xdr:cNvPr id="107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68600" y="752475"/>
          <a:ext cx="28384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70"/>
  <sheetViews>
    <sheetView tabSelected="1" zoomScale="70" zoomScaleNormal="70" zoomScalePageLayoutView="40" workbookViewId="0">
      <pane ySplit="13" topLeftCell="A44" activePane="bottomLeft" state="frozen"/>
      <selection pane="bottomLeft" activeCell="O27" sqref="O27:Q29"/>
    </sheetView>
  </sheetViews>
  <sheetFormatPr defaultRowHeight="12.75" x14ac:dyDescent="0.2"/>
  <cols>
    <col min="1" max="1" width="3.140625" style="1" customWidth="1"/>
    <col min="2" max="2" width="5.42578125" style="1" customWidth="1"/>
    <col min="3" max="3" width="53.140625" style="4" customWidth="1"/>
    <col min="4" max="4" width="22.85546875" style="4" customWidth="1"/>
    <col min="5" max="5" width="50.140625" style="4" customWidth="1"/>
    <col min="6" max="6" width="23.5703125" style="1" customWidth="1"/>
    <col min="7" max="7" width="26.140625" style="1" customWidth="1"/>
    <col min="8" max="8" width="30" style="1" customWidth="1"/>
    <col min="9" max="9" width="17.42578125" style="1" customWidth="1"/>
    <col min="10" max="10" width="32.28515625" style="1" customWidth="1"/>
    <col min="11" max="11" width="33.42578125" style="1" bestFit="1" customWidth="1"/>
    <col min="12" max="12" width="20" style="1" bestFit="1" customWidth="1"/>
    <col min="13" max="13" width="21.140625" style="41" bestFit="1" customWidth="1"/>
    <col min="14" max="14" width="35.7109375" style="39" bestFit="1" customWidth="1"/>
    <col min="15" max="15" width="35.7109375" style="1" bestFit="1" customWidth="1"/>
    <col min="16" max="17" width="32.140625" style="1" bestFit="1" customWidth="1"/>
    <col min="18" max="18" width="9.140625" style="41"/>
    <col min="19" max="19" width="21.140625" style="39" bestFit="1" customWidth="1"/>
    <col min="20" max="20" width="35.7109375" style="1" bestFit="1" customWidth="1"/>
    <col min="21" max="21" width="32.5703125" style="1" bestFit="1" customWidth="1"/>
    <col min="22" max="22" width="32.140625" style="41" customWidth="1"/>
    <col min="23" max="23" width="31.140625" style="39" bestFit="1" customWidth="1"/>
    <col min="24" max="24" width="9.140625" style="1"/>
    <col min="25" max="25" width="21.5703125" style="1" bestFit="1" customWidth="1"/>
    <col min="26" max="26" width="36" style="41" bestFit="1" customWidth="1"/>
    <col min="27" max="27" width="33" style="39" bestFit="1" customWidth="1"/>
    <col min="28" max="28" width="32.5703125" style="1" bestFit="1" customWidth="1"/>
    <col min="29" max="29" width="31.5703125" style="1" bestFit="1" customWidth="1"/>
    <col min="30" max="30" width="22.85546875" style="1" bestFit="1" customWidth="1"/>
    <col min="31" max="31" width="8" style="1" customWidth="1"/>
    <col min="32" max="32" width="9.42578125" style="1" customWidth="1"/>
    <col min="33" max="33" width="6.85546875" style="39" customWidth="1"/>
    <col min="34" max="34" width="17.7109375" style="41" bestFit="1" customWidth="1"/>
    <col min="35" max="16384" width="9.140625" style="1"/>
  </cols>
  <sheetData>
    <row r="1" spans="1:35" ht="16.5" thickBot="1" x14ac:dyDescent="0.25">
      <c r="A1" s="5"/>
      <c r="B1" s="32"/>
      <c r="C1" s="30"/>
      <c r="D1" s="30"/>
      <c r="E1" s="30"/>
      <c r="F1" s="30"/>
      <c r="G1" s="30"/>
      <c r="H1" s="30"/>
      <c r="I1" s="30"/>
      <c r="J1" s="30"/>
      <c r="K1" s="7"/>
      <c r="O1" s="24"/>
    </row>
    <row r="2" spans="1:35" ht="37.5" customHeight="1" thickBot="1" x14ac:dyDescent="0.25">
      <c r="A2" s="6"/>
      <c r="B2" s="31"/>
      <c r="C2" s="31" t="s">
        <v>26</v>
      </c>
      <c r="D2" s="84" t="s">
        <v>28</v>
      </c>
      <c r="E2" s="7"/>
      <c r="F2" s="7"/>
      <c r="G2" s="7"/>
      <c r="H2" s="7"/>
      <c r="I2" s="7"/>
      <c r="J2" s="66"/>
      <c r="K2" s="23"/>
    </row>
    <row r="3" spans="1:35" ht="23.25" customHeight="1" x14ac:dyDescent="0.25">
      <c r="A3" s="6"/>
      <c r="B3" s="14"/>
      <c r="C3" s="14" t="s">
        <v>0</v>
      </c>
      <c r="D3" s="85" t="s">
        <v>29</v>
      </c>
      <c r="E3" s="15"/>
      <c r="F3" s="15"/>
      <c r="G3" s="14"/>
      <c r="H3" s="69"/>
      <c r="I3" s="69"/>
      <c r="J3" s="14"/>
      <c r="K3" s="65"/>
    </row>
    <row r="4" spans="1:35" ht="19.5" customHeight="1" x14ac:dyDescent="0.25">
      <c r="A4" s="6"/>
      <c r="B4" s="14"/>
      <c r="C4" s="14" t="s">
        <v>1</v>
      </c>
      <c r="D4" s="86" t="s">
        <v>30</v>
      </c>
      <c r="E4" s="16"/>
      <c r="F4" s="16"/>
      <c r="G4" s="17"/>
      <c r="H4" s="19"/>
      <c r="I4" s="70"/>
      <c r="J4" s="14"/>
      <c r="K4" s="8"/>
    </row>
    <row r="5" spans="1:35" ht="19.5" customHeight="1" x14ac:dyDescent="0.25">
      <c r="A5" s="6"/>
      <c r="B5" s="14"/>
      <c r="C5" s="14" t="s">
        <v>16</v>
      </c>
      <c r="D5" s="86" t="s">
        <v>31</v>
      </c>
      <c r="E5" s="16"/>
      <c r="F5" s="16"/>
      <c r="G5" s="17"/>
      <c r="H5" s="19"/>
      <c r="I5" s="70"/>
      <c r="J5" s="14"/>
      <c r="K5" s="8"/>
    </row>
    <row r="6" spans="1:35" ht="19.5" customHeight="1" x14ac:dyDescent="0.25">
      <c r="A6" s="6"/>
      <c r="B6" s="14"/>
      <c r="C6" s="14" t="s">
        <v>2</v>
      </c>
      <c r="D6" s="87" t="s">
        <v>32</v>
      </c>
      <c r="E6" s="18"/>
      <c r="F6" s="18"/>
      <c r="G6" s="19"/>
      <c r="H6" s="19"/>
      <c r="I6" s="70"/>
      <c r="J6" s="14"/>
      <c r="K6" s="8"/>
    </row>
    <row r="7" spans="1:35" ht="27.75" customHeight="1" x14ac:dyDescent="0.4">
      <c r="A7" s="6"/>
      <c r="B7" s="20"/>
      <c r="C7" s="20" t="s">
        <v>12</v>
      </c>
      <c r="D7" s="88" t="s">
        <v>33</v>
      </c>
      <c r="E7" s="21"/>
      <c r="F7" s="18"/>
      <c r="G7" s="74"/>
      <c r="H7" s="73"/>
      <c r="I7" s="71"/>
      <c r="J7" s="14" t="s">
        <v>13</v>
      </c>
      <c r="K7" s="8"/>
    </row>
    <row r="8" spans="1:35" ht="21.75" customHeight="1" x14ac:dyDescent="0.25">
      <c r="A8" s="6"/>
      <c r="B8" s="22"/>
      <c r="C8" s="22" t="s">
        <v>4</v>
      </c>
      <c r="D8" s="89" t="s">
        <v>34</v>
      </c>
      <c r="E8" s="90" t="s">
        <v>35</v>
      </c>
      <c r="F8" s="37"/>
      <c r="G8" s="22"/>
      <c r="H8" s="22"/>
      <c r="J8" s="14" t="s">
        <v>14</v>
      </c>
      <c r="K8" s="8"/>
    </row>
    <row r="9" spans="1:35" ht="20.25" customHeight="1" x14ac:dyDescent="0.25">
      <c r="A9" s="6"/>
      <c r="B9" s="50"/>
      <c r="C9" s="19" t="s">
        <v>3</v>
      </c>
      <c r="D9" s="36">
        <f ca="1">NOW()</f>
        <v>42309.64791284722</v>
      </c>
      <c r="E9" s="44">
        <f ca="1">TODAY()</f>
        <v>42309</v>
      </c>
      <c r="F9" s="36"/>
      <c r="G9" s="19"/>
      <c r="H9" s="19"/>
      <c r="I9" s="20"/>
      <c r="J9" s="20"/>
      <c r="K9" s="67"/>
      <c r="O9" s="39"/>
      <c r="Z9" s="43"/>
    </row>
    <row r="10" spans="1:35" ht="18.75" customHeight="1" x14ac:dyDescent="0.25">
      <c r="A10" s="5"/>
      <c r="B10" s="51"/>
      <c r="C10" s="55" t="s">
        <v>9</v>
      </c>
      <c r="D10" s="46"/>
      <c r="E10" s="47"/>
      <c r="F10" s="46"/>
      <c r="G10" s="22"/>
      <c r="H10" s="22"/>
      <c r="I10" s="58"/>
      <c r="J10" s="58"/>
      <c r="K10" s="68"/>
    </row>
    <row r="11" spans="1:35" ht="18.75" customHeight="1" x14ac:dyDescent="0.25">
      <c r="A11" s="5"/>
      <c r="B11" s="52"/>
      <c r="C11" s="55" t="s">
        <v>10</v>
      </c>
      <c r="D11" s="46"/>
      <c r="E11" s="47"/>
      <c r="F11" s="46"/>
      <c r="G11" s="22"/>
      <c r="H11" s="22"/>
      <c r="I11" s="58"/>
      <c r="J11" s="58"/>
      <c r="K11" s="25"/>
    </row>
    <row r="12" spans="1:35" ht="24" customHeight="1" x14ac:dyDescent="0.25">
      <c r="A12" s="5"/>
      <c r="B12" s="52"/>
      <c r="C12" s="56" t="s">
        <v>15</v>
      </c>
      <c r="D12" s="46"/>
      <c r="E12" s="47"/>
      <c r="F12" s="46"/>
      <c r="G12" s="22"/>
      <c r="H12" s="22"/>
      <c r="I12" s="58"/>
      <c r="J12" s="58"/>
      <c r="K12" s="25"/>
      <c r="L12" s="2" t="s">
        <v>17</v>
      </c>
      <c r="M12" s="109" t="s">
        <v>18</v>
      </c>
      <c r="N12" s="109"/>
      <c r="O12" s="109"/>
      <c r="P12" s="109"/>
      <c r="Q12" s="109"/>
      <c r="S12" s="110" t="s">
        <v>19</v>
      </c>
      <c r="T12" s="110"/>
      <c r="U12" s="110"/>
      <c r="V12" s="110"/>
      <c r="W12" s="110"/>
      <c r="Y12" s="111" t="s">
        <v>20</v>
      </c>
      <c r="Z12" s="111"/>
      <c r="AA12" s="111"/>
      <c r="AB12" s="111"/>
      <c r="AC12" s="111"/>
    </row>
    <row r="13" spans="1:35" s="2" customFormat="1" ht="18" customHeight="1" x14ac:dyDescent="0.2">
      <c r="A13" s="6"/>
      <c r="B13" s="48" t="s">
        <v>6</v>
      </c>
      <c r="C13" s="91" t="s">
        <v>36</v>
      </c>
      <c r="D13" s="49" t="s">
        <v>24</v>
      </c>
      <c r="E13" s="91" t="s">
        <v>85</v>
      </c>
      <c r="F13" s="91" t="s">
        <v>115</v>
      </c>
      <c r="G13" s="98" t="s">
        <v>162</v>
      </c>
      <c r="H13" s="101" t="s">
        <v>183</v>
      </c>
      <c r="I13" s="61" t="s">
        <v>21</v>
      </c>
      <c r="J13" s="59" t="s">
        <v>22</v>
      </c>
      <c r="K13" s="59" t="s">
        <v>23</v>
      </c>
      <c r="L13" s="103" t="s">
        <v>224</v>
      </c>
      <c r="M13" s="104" t="s">
        <v>225</v>
      </c>
      <c r="N13" s="105" t="s">
        <v>229</v>
      </c>
      <c r="O13" s="103" t="s">
        <v>272</v>
      </c>
      <c r="P13" s="103" t="s">
        <v>296</v>
      </c>
      <c r="Q13" s="103" t="s">
        <v>297</v>
      </c>
      <c r="R13" s="42"/>
      <c r="S13" s="104" t="s">
        <v>298</v>
      </c>
      <c r="T13" s="105" t="s">
        <v>299</v>
      </c>
      <c r="U13" s="103" t="s">
        <v>340</v>
      </c>
      <c r="V13" s="103" t="s">
        <v>356</v>
      </c>
      <c r="W13" s="103" t="s">
        <v>357</v>
      </c>
      <c r="Y13" s="104" t="s">
        <v>358</v>
      </c>
      <c r="Z13" s="105" t="s">
        <v>359</v>
      </c>
      <c r="AA13" s="103" t="s">
        <v>387</v>
      </c>
      <c r="AB13" s="103" t="s">
        <v>401</v>
      </c>
      <c r="AC13" s="103" t="s">
        <v>402</v>
      </c>
      <c r="AG13" s="40"/>
      <c r="AH13" s="42"/>
      <c r="AI13" s="42"/>
    </row>
    <row r="14" spans="1:35" s="3" customFormat="1" ht="409.5" x14ac:dyDescent="0.2">
      <c r="A14" s="6"/>
      <c r="B14" s="38">
        <f t="shared" ref="B14:B44" si="0">ROW(B14) - ROW($B$13)</f>
        <v>1</v>
      </c>
      <c r="C14" s="93" t="s">
        <v>37</v>
      </c>
      <c r="D14" s="75">
        <f t="shared" ref="D14:D44" si="1">L14</f>
        <v>416</v>
      </c>
      <c r="E14" s="95" t="s">
        <v>86</v>
      </c>
      <c r="F14" s="97" t="s">
        <v>116</v>
      </c>
      <c r="G14" s="100" t="s">
        <v>163</v>
      </c>
      <c r="H14" s="100" t="s">
        <v>184</v>
      </c>
      <c r="I14" s="64" t="str">
        <f t="shared" ref="I14:I44" si="2">IF((IF(IF(IF(ISBLANK(Q14),"N/A",Q14)&lt;IF(ISBLANK(W14),"N/A",W14),IF(ISBLANK(Q14),"N/A",Q14),IF(ISBLANK(W14),"N/A",W14))&lt;IF(ISBLANK(AC14),"N/A",AC14),IF(IF(ISBLANK(Q14),"N/A",Q14)&lt;IF(ISBLANK(W14),"N/A",W14),IF(M14="","N/A",M14),IF(S14="","N/A",S14)),IF(Y14="","N/A",Y14)))="N/A",M14,(IF(IF(IF(ISBLANK(Q14),"N/A",Q14)&lt;IF(ISBLANK(W14),"N/A",W14),IF(ISBLANK(Q14),"N/A",Q14),IF(ISBLANK(W14),"N/A",W14))&lt;IF(ISBLANK(AC14),"N/A",AC14),IF(IF(ISBLANK(Q14),"N/A",Q14)&lt;IF(ISBLANK(W14),"N/A",W14),IF(M14="","N/A",M14),IF(S14="","N/A",S14)),IF(Y14="","N/A",Y14))))</f>
        <v>Digi-Key</v>
      </c>
      <c r="J14" s="64" t="str">
        <f t="shared" ref="J14:J44" si="3">IF((IF(IF(IF(ISBLANK(Q14),"N/A",Q14)&lt;IF(ISBLANK(W14),"N/A",W14),IF(ISBLANK(Q14),"N/A",Q14),IF(ISBLANK(W14),"N/A",W14))&lt;IF(ISBLANK(AC14),"N/A",AC14),IF(IF(ISBLANK(Q14),"N/A",Q14)&lt;IF(ISBLANK(W14),"N/A",W14),IF(N14="","N/A",N14),IF(T14="","N/A",T14)),IF(Z14="","N/A",Z14)))="N/A",N14,(IF(IF(IF(ISBLANK(Q14),"N/A",Q14)&lt;IF(ISBLANK(W14),"N/A",W14),IF(ISBLANK(Q14),"N/A",Q14),IF(ISBLANK(W14),"N/A",W14))&lt;IF(ISBLANK(AC14),"N/A",AC14),IF(IF(ISBLANK(Q14),"N/A",Q14)&lt;IF(ISBLANK(W14),"N/A",W14),IF(N14="","N/A",N14),IF(T14="","N/A",T14)),IF(Z14="","N/A",Z14))))</f>
        <v>490-1427-1-ND</v>
      </c>
      <c r="K14" s="78">
        <f t="shared" ref="K14:K44" si="4">IF((IF(IF(IF(ISBLANK(Q14),"N/A",Q14)&lt;IF(ISBLANK(W14),"N/A",W14),IF(ISBLANK(Q14),"N/A",Q14),IF(ISBLANK(W14),"N/A",W14))&lt;IF(ISBLANK(AC14),"N/A",AC14),IF(IF(ISBLANK(Q14),"N/A",Q14)&lt;IF(ISBLANK(W14),"N/A",W14),IF(ISBLANK(Q14),"N/A",Q14),IF(ISBLANK(W14),"N/A",W14)),IF(ISBLANK(AC14),"N/A",AC14)))="N/A",(O14*L14),(IF(IF(IF(ISBLANK(Q14),"N/A",Q14)&lt;IF(ISBLANK(W14),"N/A",W14),IF(ISBLANK(Q14),"N/A",Q14),IF(ISBLANK(W14),"N/A",W14))&lt;IF(ISBLANK(AC14),"N/A",AC14),IF(IF(ISBLANK(Q14),"N/A",Q14)&lt;IF(ISBLANK(W14),"N/A",W14),IF(ISBLANK(Q14),"N/A",Q14),IF(ISBLANK(W14),"N/A",W14)),IF(ISBLANK(AC14),"N/A",AC14))))</f>
        <v>4.7756800000000004</v>
      </c>
      <c r="L14" s="3">
        <v>416</v>
      </c>
      <c r="M14" s="80" t="s">
        <v>226</v>
      </c>
      <c r="N14" s="106" t="s">
        <v>230</v>
      </c>
      <c r="O14" s="82" t="s">
        <v>273</v>
      </c>
      <c r="P14" s="3">
        <v>416</v>
      </c>
      <c r="Q14" s="83">
        <v>9.4226100000000006</v>
      </c>
      <c r="R14" s="43"/>
      <c r="S14" s="106" t="s">
        <v>228</v>
      </c>
      <c r="T14" s="79" t="s">
        <v>300</v>
      </c>
      <c r="U14" s="83" t="s">
        <v>341</v>
      </c>
      <c r="V14" s="43">
        <v>416</v>
      </c>
      <c r="W14" s="83">
        <v>4.7756800000000004</v>
      </c>
      <c r="Y14" s="79" t="s">
        <v>227</v>
      </c>
      <c r="Z14" s="80" t="s">
        <v>360</v>
      </c>
      <c r="AA14" s="83" t="s">
        <v>388</v>
      </c>
      <c r="AB14" s="3">
        <v>416</v>
      </c>
      <c r="AC14" s="83"/>
      <c r="AE14" s="28"/>
      <c r="AF14" s="28"/>
      <c r="AG14" s="28"/>
      <c r="AH14"/>
    </row>
    <row r="15" spans="1:35" s="3" customFormat="1" ht="409.5" x14ac:dyDescent="0.2">
      <c r="A15" s="6"/>
      <c r="B15" s="34">
        <f t="shared" si="0"/>
        <v>2</v>
      </c>
      <c r="C15" s="92" t="s">
        <v>38</v>
      </c>
      <c r="D15" s="35">
        <f t="shared" si="1"/>
        <v>257</v>
      </c>
      <c r="E15" s="94" t="s">
        <v>87</v>
      </c>
      <c r="F15" s="96" t="s">
        <v>117</v>
      </c>
      <c r="G15" s="99" t="s">
        <v>164</v>
      </c>
      <c r="H15" s="102" t="s">
        <v>185</v>
      </c>
      <c r="I15" s="63" t="str">
        <f t="shared" si="2"/>
        <v>Mouser</v>
      </c>
      <c r="J15" s="63" t="str">
        <f t="shared" si="3"/>
        <v>810-C1005X7R1H104K</v>
      </c>
      <c r="K15" s="77">
        <f t="shared" si="4"/>
        <v>9.8232400000000002</v>
      </c>
      <c r="L15" s="3">
        <v>257</v>
      </c>
      <c r="M15" s="80" t="s">
        <v>226</v>
      </c>
      <c r="N15" s="106" t="s">
        <v>231</v>
      </c>
      <c r="O15" s="81" t="s">
        <v>274</v>
      </c>
      <c r="P15" s="3">
        <v>257</v>
      </c>
      <c r="Q15" s="83">
        <v>9.8232400000000002</v>
      </c>
      <c r="R15" s="43"/>
      <c r="S15" s="106" t="s">
        <v>228</v>
      </c>
      <c r="T15" s="79" t="s">
        <v>301</v>
      </c>
      <c r="U15" s="83" t="s">
        <v>342</v>
      </c>
      <c r="V15" s="43">
        <v>257</v>
      </c>
      <c r="W15" s="112">
        <v>10.28</v>
      </c>
      <c r="Y15" s="79" t="s">
        <v>227</v>
      </c>
      <c r="Z15" s="80" t="s">
        <v>361</v>
      </c>
      <c r="AA15" s="83" t="s">
        <v>342</v>
      </c>
      <c r="AB15" s="3">
        <v>257</v>
      </c>
      <c r="AC15" s="83"/>
      <c r="AE15" s="28"/>
      <c r="AF15" s="28"/>
      <c r="AG15" s="28"/>
      <c r="AH15"/>
    </row>
    <row r="16" spans="1:35" s="3" customFormat="1" ht="195" x14ac:dyDescent="0.2">
      <c r="A16" s="6"/>
      <c r="B16" s="38">
        <f t="shared" si="0"/>
        <v>3</v>
      </c>
      <c r="C16" s="93" t="s">
        <v>39</v>
      </c>
      <c r="D16" s="75">
        <f t="shared" si="1"/>
        <v>71</v>
      </c>
      <c r="E16" s="95" t="s">
        <v>88</v>
      </c>
      <c r="F16" s="97" t="s">
        <v>118</v>
      </c>
      <c r="G16" s="100" t="s">
        <v>163</v>
      </c>
      <c r="H16" s="100" t="s">
        <v>186</v>
      </c>
      <c r="I16" s="64" t="str">
        <f t="shared" si="2"/>
        <v>Digi-Key</v>
      </c>
      <c r="J16" s="64" t="str">
        <f t="shared" si="3"/>
        <v>490-5528-1-ND</v>
      </c>
      <c r="K16" s="78">
        <f t="shared" si="4"/>
        <v>31.24</v>
      </c>
      <c r="L16" s="3">
        <v>71</v>
      </c>
      <c r="M16" s="80" t="s">
        <v>226</v>
      </c>
      <c r="N16" s="106" t="s">
        <v>232</v>
      </c>
      <c r="O16" s="82" t="s">
        <v>275</v>
      </c>
      <c r="P16" s="3">
        <v>71</v>
      </c>
      <c r="Q16" s="83">
        <v>40.757460000000002</v>
      </c>
      <c r="R16" s="43"/>
      <c r="S16" s="106" t="s">
        <v>228</v>
      </c>
      <c r="T16" s="79" t="s">
        <v>302</v>
      </c>
      <c r="U16" s="83" t="s">
        <v>343</v>
      </c>
      <c r="V16" s="43">
        <v>71</v>
      </c>
      <c r="W16" s="112">
        <v>31.24</v>
      </c>
      <c r="Y16" s="79" t="s">
        <v>227</v>
      </c>
      <c r="Z16" s="80" t="s">
        <v>362</v>
      </c>
      <c r="AA16" s="83" t="s">
        <v>389</v>
      </c>
      <c r="AB16" s="3">
        <v>71</v>
      </c>
      <c r="AC16" s="83"/>
      <c r="AE16" s="28"/>
      <c r="AF16" s="28"/>
      <c r="AG16" s="28"/>
      <c r="AH16"/>
    </row>
    <row r="17" spans="1:34" s="3" customFormat="1" ht="180" x14ac:dyDescent="0.2">
      <c r="A17" s="6"/>
      <c r="B17" s="34">
        <f t="shared" si="0"/>
        <v>4</v>
      </c>
      <c r="C17" s="92" t="s">
        <v>40</v>
      </c>
      <c r="D17" s="35">
        <f t="shared" si="1"/>
        <v>67</v>
      </c>
      <c r="E17" s="94" t="s">
        <v>87</v>
      </c>
      <c r="F17" s="96" t="s">
        <v>119</v>
      </c>
      <c r="G17" s="99" t="s">
        <v>163</v>
      </c>
      <c r="H17" s="102" t="s">
        <v>187</v>
      </c>
      <c r="I17" s="63" t="str">
        <f t="shared" si="2"/>
        <v>Digi-Key</v>
      </c>
      <c r="J17" s="63" t="str">
        <f t="shared" si="3"/>
        <v>490-4516-1-ND</v>
      </c>
      <c r="K17" s="77">
        <f t="shared" si="4"/>
        <v>0.44219999999999998</v>
      </c>
      <c r="L17" s="3">
        <v>67</v>
      </c>
      <c r="M17" s="80" t="s">
        <v>227</v>
      </c>
      <c r="N17" s="106" t="s">
        <v>233</v>
      </c>
      <c r="O17" s="81" t="s">
        <v>276</v>
      </c>
      <c r="P17" s="3">
        <v>67</v>
      </c>
      <c r="Q17" s="83"/>
      <c r="R17" s="43"/>
      <c r="S17" s="106" t="s">
        <v>228</v>
      </c>
      <c r="T17" s="79" t="s">
        <v>303</v>
      </c>
      <c r="U17" s="83" t="s">
        <v>344</v>
      </c>
      <c r="V17" s="43">
        <v>67</v>
      </c>
      <c r="W17" s="112">
        <v>0.44219999999999998</v>
      </c>
      <c r="Y17" s="79" t="s">
        <v>226</v>
      </c>
      <c r="Z17" s="80" t="s">
        <v>363</v>
      </c>
      <c r="AA17" s="83" t="s">
        <v>390</v>
      </c>
      <c r="AB17" s="3">
        <v>67</v>
      </c>
      <c r="AC17" s="112">
        <v>0.90107000000000004</v>
      </c>
      <c r="AE17" s="28"/>
      <c r="AF17" s="28"/>
      <c r="AG17" s="28"/>
      <c r="AH17"/>
    </row>
    <row r="18" spans="1:34" s="3" customFormat="1" ht="210" x14ac:dyDescent="0.2">
      <c r="A18" s="6"/>
      <c r="B18" s="38">
        <f t="shared" si="0"/>
        <v>5</v>
      </c>
      <c r="C18" s="93" t="s">
        <v>41</v>
      </c>
      <c r="D18" s="75">
        <f t="shared" si="1"/>
        <v>80</v>
      </c>
      <c r="E18" s="95" t="s">
        <v>89</v>
      </c>
      <c r="F18" s="97" t="s">
        <v>120</v>
      </c>
      <c r="G18" s="100" t="s">
        <v>164</v>
      </c>
      <c r="H18" s="100" t="s">
        <v>188</v>
      </c>
      <c r="I18" s="64" t="str">
        <f t="shared" si="2"/>
        <v>Digi-Key</v>
      </c>
      <c r="J18" s="64" t="str">
        <f t="shared" si="3"/>
        <v>445-1601-1-ND</v>
      </c>
      <c r="K18" s="78">
        <f t="shared" si="4"/>
        <v>23.52</v>
      </c>
      <c r="L18" s="3">
        <v>80</v>
      </c>
      <c r="M18" s="80" t="s">
        <v>227</v>
      </c>
      <c r="N18" s="106" t="s">
        <v>234</v>
      </c>
      <c r="O18" s="82" t="s">
        <v>277</v>
      </c>
      <c r="P18" s="3">
        <v>80</v>
      </c>
      <c r="Q18" s="83"/>
      <c r="R18" s="43"/>
      <c r="S18" s="106" t="s">
        <v>226</v>
      </c>
      <c r="T18" s="79" t="s">
        <v>304</v>
      </c>
      <c r="U18" s="83" t="s">
        <v>345</v>
      </c>
      <c r="V18" s="43">
        <v>80</v>
      </c>
      <c r="W18" s="83">
        <v>26.614339999999999</v>
      </c>
      <c r="Y18" s="79" t="s">
        <v>228</v>
      </c>
      <c r="Z18" s="80" t="s">
        <v>364</v>
      </c>
      <c r="AA18" s="83" t="s">
        <v>391</v>
      </c>
      <c r="AB18" s="3">
        <v>80</v>
      </c>
      <c r="AC18" s="112">
        <v>23.52</v>
      </c>
      <c r="AE18" s="28"/>
      <c r="AF18" s="28"/>
      <c r="AG18" s="28"/>
      <c r="AH18"/>
    </row>
    <row r="19" spans="1:34" s="3" customFormat="1" ht="45" x14ac:dyDescent="0.2">
      <c r="A19" s="6"/>
      <c r="B19" s="34">
        <f t="shared" si="0"/>
        <v>6</v>
      </c>
      <c r="C19" s="92" t="s">
        <v>42</v>
      </c>
      <c r="D19" s="35">
        <f t="shared" si="1"/>
        <v>16</v>
      </c>
      <c r="E19" s="94" t="s">
        <v>90</v>
      </c>
      <c r="F19" s="96" t="s">
        <v>121</v>
      </c>
      <c r="G19" s="99" t="s">
        <v>165</v>
      </c>
      <c r="H19" s="102" t="s">
        <v>121</v>
      </c>
      <c r="I19" s="63" t="str">
        <f t="shared" si="2"/>
        <v>MiniCircuits</v>
      </c>
      <c r="J19" s="63" t="str">
        <f t="shared" si="3"/>
        <v>LFCN-2500+</v>
      </c>
      <c r="K19" s="77">
        <f t="shared" si="4"/>
        <v>31.84</v>
      </c>
      <c r="L19" s="3">
        <v>16</v>
      </c>
      <c r="M19" s="80" t="s">
        <v>165</v>
      </c>
      <c r="N19" s="106" t="s">
        <v>121</v>
      </c>
      <c r="O19" s="82">
        <v>1.99</v>
      </c>
      <c r="P19" s="3">
        <v>16</v>
      </c>
      <c r="Q19" s="83">
        <f>P19*O19</f>
        <v>31.84</v>
      </c>
      <c r="R19" s="43"/>
      <c r="S19" s="106" t="s">
        <v>27</v>
      </c>
      <c r="T19" s="79" t="s">
        <v>27</v>
      </c>
      <c r="U19" s="83"/>
      <c r="V19" s="43"/>
      <c r="W19" s="83"/>
      <c r="Y19" s="79" t="s">
        <v>27</v>
      </c>
      <c r="Z19" s="80" t="s">
        <v>27</v>
      </c>
      <c r="AA19" s="83"/>
      <c r="AC19" s="83"/>
      <c r="AE19" s="28"/>
      <c r="AF19" s="28"/>
      <c r="AG19" s="28"/>
      <c r="AH19"/>
    </row>
    <row r="20" spans="1:34" s="3" customFormat="1" ht="120" x14ac:dyDescent="0.2">
      <c r="A20" s="6"/>
      <c r="B20" s="38">
        <f t="shared" si="0"/>
        <v>7</v>
      </c>
      <c r="C20" s="93" t="s">
        <v>43</v>
      </c>
      <c r="D20" s="75">
        <f t="shared" si="1"/>
        <v>48</v>
      </c>
      <c r="E20" s="95" t="s">
        <v>91</v>
      </c>
      <c r="F20" s="97" t="s">
        <v>122</v>
      </c>
      <c r="G20" s="100" t="s">
        <v>166</v>
      </c>
      <c r="H20" s="100" t="s">
        <v>189</v>
      </c>
      <c r="I20" s="64" t="str">
        <f t="shared" si="2"/>
        <v>Coilcraft</v>
      </c>
      <c r="J20" s="64" t="str">
        <f t="shared" si="3"/>
        <v>1008CS-152XJLB</v>
      </c>
      <c r="K20" s="78">
        <f t="shared" si="4"/>
        <v>40.799999999999997</v>
      </c>
      <c r="L20" s="3">
        <v>48</v>
      </c>
      <c r="M20" s="80" t="s">
        <v>166</v>
      </c>
      <c r="N20" s="106" t="s">
        <v>189</v>
      </c>
      <c r="O20" s="81">
        <v>0.85</v>
      </c>
      <c r="P20" s="3">
        <f>L20</f>
        <v>48</v>
      </c>
      <c r="Q20" s="83">
        <f>P20*O20</f>
        <v>40.799999999999997</v>
      </c>
      <c r="R20" s="43"/>
      <c r="S20" s="106" t="s">
        <v>27</v>
      </c>
      <c r="T20" s="79" t="s">
        <v>27</v>
      </c>
      <c r="U20" s="83"/>
      <c r="V20" s="43"/>
      <c r="W20" s="83"/>
      <c r="Y20" s="79" t="s">
        <v>27</v>
      </c>
      <c r="Z20" s="80" t="s">
        <v>27</v>
      </c>
      <c r="AA20" s="83"/>
      <c r="AC20" s="83"/>
      <c r="AE20" s="28"/>
      <c r="AF20" s="28"/>
      <c r="AG20" s="28"/>
      <c r="AH20"/>
    </row>
    <row r="21" spans="1:34" s="3" customFormat="1" ht="75" x14ac:dyDescent="0.2">
      <c r="A21" s="6"/>
      <c r="B21" s="34">
        <f t="shared" si="0"/>
        <v>8</v>
      </c>
      <c r="C21" s="92" t="s">
        <v>44</v>
      </c>
      <c r="D21" s="35">
        <f t="shared" si="1"/>
        <v>32</v>
      </c>
      <c r="E21" s="94" t="s">
        <v>92</v>
      </c>
      <c r="F21" s="96" t="s">
        <v>123</v>
      </c>
      <c r="G21" s="99" t="s">
        <v>167</v>
      </c>
      <c r="H21" s="102" t="s">
        <v>190</v>
      </c>
      <c r="I21" s="63" t="str">
        <f t="shared" si="2"/>
        <v>Digi-Key</v>
      </c>
      <c r="J21" s="63" t="str">
        <f t="shared" si="3"/>
        <v>RHM45.3BFCT-ND</v>
      </c>
      <c r="K21" s="77">
        <f t="shared" si="4"/>
        <v>8.1151999999999997</v>
      </c>
      <c r="L21" s="3">
        <v>32</v>
      </c>
      <c r="M21" s="80" t="s">
        <v>228</v>
      </c>
      <c r="N21" s="106" t="s">
        <v>235</v>
      </c>
      <c r="O21" s="81" t="s">
        <v>278</v>
      </c>
      <c r="P21" s="3">
        <v>32</v>
      </c>
      <c r="Q21" s="83">
        <v>8.1151999999999997</v>
      </c>
      <c r="R21" s="43"/>
      <c r="S21" s="106" t="s">
        <v>226</v>
      </c>
      <c r="T21" s="79" t="s">
        <v>305</v>
      </c>
      <c r="U21" s="83"/>
      <c r="V21" s="43"/>
      <c r="W21" s="83"/>
      <c r="Y21" s="79" t="s">
        <v>27</v>
      </c>
      <c r="Z21" s="80" t="s">
        <v>27</v>
      </c>
      <c r="AA21" s="83"/>
      <c r="AC21" s="83"/>
      <c r="AE21" s="28"/>
      <c r="AF21" s="28"/>
      <c r="AG21" s="28"/>
      <c r="AH21"/>
    </row>
    <row r="22" spans="1:34" s="3" customFormat="1" ht="405" x14ac:dyDescent="0.2">
      <c r="A22" s="6"/>
      <c r="B22" s="38">
        <f t="shared" si="0"/>
        <v>9</v>
      </c>
      <c r="C22" s="93" t="s">
        <v>45</v>
      </c>
      <c r="D22" s="75">
        <f t="shared" si="1"/>
        <v>149</v>
      </c>
      <c r="E22" s="95" t="s">
        <v>93</v>
      </c>
      <c r="F22" s="97" t="s">
        <v>124</v>
      </c>
      <c r="G22" s="100" t="s">
        <v>168</v>
      </c>
      <c r="H22" s="100" t="s">
        <v>191</v>
      </c>
      <c r="I22" s="64" t="str">
        <f t="shared" si="2"/>
        <v>Mouser</v>
      </c>
      <c r="J22" s="64" t="str">
        <f t="shared" si="3"/>
        <v>667-ERJ-3GEY0R00V</v>
      </c>
      <c r="K22" s="78">
        <f t="shared" si="4"/>
        <v>1.3710599999999999</v>
      </c>
      <c r="L22" s="3">
        <v>149</v>
      </c>
      <c r="M22" s="80" t="s">
        <v>228</v>
      </c>
      <c r="N22" s="106" t="s">
        <v>236</v>
      </c>
      <c r="O22" s="82" t="s">
        <v>279</v>
      </c>
      <c r="P22" s="3">
        <v>149</v>
      </c>
      <c r="Q22" s="83">
        <v>1.4303999999999999</v>
      </c>
      <c r="R22" s="43"/>
      <c r="S22" s="106" t="s">
        <v>227</v>
      </c>
      <c r="T22" s="79" t="s">
        <v>306</v>
      </c>
      <c r="U22" s="83" t="s">
        <v>276</v>
      </c>
      <c r="V22" s="43">
        <v>149</v>
      </c>
      <c r="W22" s="83"/>
      <c r="Y22" s="79" t="s">
        <v>226</v>
      </c>
      <c r="Z22" s="80" t="s">
        <v>365</v>
      </c>
      <c r="AA22" s="83" t="s">
        <v>392</v>
      </c>
      <c r="AB22" s="3">
        <v>149</v>
      </c>
      <c r="AC22" s="83">
        <v>1.3710599999999999</v>
      </c>
      <c r="AE22" s="28"/>
      <c r="AF22" s="28"/>
      <c r="AG22" s="28"/>
      <c r="AH22"/>
    </row>
    <row r="23" spans="1:34" s="3" customFormat="1" ht="45" x14ac:dyDescent="0.2">
      <c r="A23" s="6"/>
      <c r="B23" s="34">
        <f t="shared" si="0"/>
        <v>10</v>
      </c>
      <c r="C23" s="92" t="s">
        <v>46</v>
      </c>
      <c r="D23" s="35">
        <f t="shared" si="1"/>
        <v>16</v>
      </c>
      <c r="E23" s="94" t="s">
        <v>92</v>
      </c>
      <c r="F23" s="96" t="s">
        <v>125</v>
      </c>
      <c r="G23" s="99" t="s">
        <v>168</v>
      </c>
      <c r="H23" s="102" t="s">
        <v>192</v>
      </c>
      <c r="I23" s="63" t="str">
        <f t="shared" si="2"/>
        <v>Mouser</v>
      </c>
      <c r="J23" s="63" t="str">
        <f t="shared" si="3"/>
        <v>667-ERJ-12SF34R8U</v>
      </c>
      <c r="K23" s="77">
        <f t="shared" si="4"/>
        <v>4.82456</v>
      </c>
      <c r="L23" s="3">
        <v>16</v>
      </c>
      <c r="M23" s="80" t="s">
        <v>228</v>
      </c>
      <c r="N23" s="106" t="s">
        <v>237</v>
      </c>
      <c r="O23" s="81" t="s">
        <v>280</v>
      </c>
      <c r="P23" s="3">
        <v>16</v>
      </c>
      <c r="Q23" s="83">
        <v>8</v>
      </c>
      <c r="R23" s="43"/>
      <c r="S23" s="106" t="s">
        <v>226</v>
      </c>
      <c r="T23" s="79" t="s">
        <v>307</v>
      </c>
      <c r="U23" s="83" t="s">
        <v>346</v>
      </c>
      <c r="V23" s="43">
        <v>16</v>
      </c>
      <c r="W23" s="83">
        <v>4.82456</v>
      </c>
      <c r="Y23" s="79" t="s">
        <v>27</v>
      </c>
      <c r="Z23" s="80" t="s">
        <v>27</v>
      </c>
      <c r="AA23" s="83"/>
      <c r="AC23" s="83"/>
      <c r="AE23" s="28"/>
      <c r="AF23" s="28"/>
      <c r="AG23" s="28"/>
      <c r="AH23"/>
    </row>
    <row r="24" spans="1:34" s="3" customFormat="1" ht="45" x14ac:dyDescent="0.2">
      <c r="A24" s="6"/>
      <c r="B24" s="38">
        <f t="shared" si="0"/>
        <v>11</v>
      </c>
      <c r="C24" s="93" t="s">
        <v>47</v>
      </c>
      <c r="D24" s="75">
        <f t="shared" si="1"/>
        <v>16</v>
      </c>
      <c r="E24" s="95" t="s">
        <v>92</v>
      </c>
      <c r="F24" s="97" t="s">
        <v>126</v>
      </c>
      <c r="G24" s="100" t="s">
        <v>167</v>
      </c>
      <c r="H24" s="100" t="s">
        <v>193</v>
      </c>
      <c r="I24" s="64" t="str">
        <f t="shared" si="2"/>
        <v>Digi-Key</v>
      </c>
      <c r="J24" s="64" t="str">
        <f t="shared" si="3"/>
        <v>RHM20.0BFCT-ND</v>
      </c>
      <c r="K24" s="78">
        <f t="shared" si="4"/>
        <v>5.5679999999999996</v>
      </c>
      <c r="L24" s="3">
        <v>16</v>
      </c>
      <c r="M24" s="80" t="s">
        <v>228</v>
      </c>
      <c r="N24" s="106" t="s">
        <v>238</v>
      </c>
      <c r="O24" s="82" t="s">
        <v>281</v>
      </c>
      <c r="P24" s="3">
        <v>16</v>
      </c>
      <c r="Q24" s="83">
        <v>5.5679999999999996</v>
      </c>
      <c r="R24" s="43"/>
      <c r="S24" s="106" t="s">
        <v>226</v>
      </c>
      <c r="T24" s="79" t="s">
        <v>305</v>
      </c>
      <c r="U24" s="83"/>
      <c r="V24" s="43"/>
      <c r="W24" s="83"/>
      <c r="Y24" s="79" t="s">
        <v>27</v>
      </c>
      <c r="Z24" s="80" t="s">
        <v>27</v>
      </c>
      <c r="AA24" s="83"/>
      <c r="AC24" s="83"/>
      <c r="AE24" s="28"/>
      <c r="AF24" s="28"/>
      <c r="AG24" s="28"/>
      <c r="AH24"/>
    </row>
    <row r="25" spans="1:34" s="3" customFormat="1" ht="45" x14ac:dyDescent="0.2">
      <c r="A25" s="6"/>
      <c r="B25" s="34">
        <f t="shared" si="0"/>
        <v>12</v>
      </c>
      <c r="C25" s="92" t="s">
        <v>48</v>
      </c>
      <c r="D25" s="35">
        <f t="shared" si="1"/>
        <v>16</v>
      </c>
      <c r="E25" s="94" t="s">
        <v>93</v>
      </c>
      <c r="F25" s="96" t="s">
        <v>127</v>
      </c>
      <c r="G25" s="99" t="s">
        <v>168</v>
      </c>
      <c r="H25" s="102" t="s">
        <v>194</v>
      </c>
      <c r="I25" s="63" t="str">
        <f t="shared" si="2"/>
        <v>Mouser</v>
      </c>
      <c r="J25" s="63" t="str">
        <f t="shared" si="3"/>
        <v>667-ERJ-3EKF18R0V</v>
      </c>
      <c r="K25" s="77">
        <f t="shared" si="4"/>
        <v>0.27181</v>
      </c>
      <c r="L25" s="3">
        <v>16</v>
      </c>
      <c r="M25" s="80" t="s">
        <v>227</v>
      </c>
      <c r="N25" s="106" t="s">
        <v>239</v>
      </c>
      <c r="O25" s="81" t="s">
        <v>282</v>
      </c>
      <c r="P25" s="3">
        <v>16</v>
      </c>
      <c r="Q25" s="83"/>
      <c r="R25" s="43"/>
      <c r="S25" s="106" t="s">
        <v>226</v>
      </c>
      <c r="T25" s="79" t="s">
        <v>308</v>
      </c>
      <c r="U25" s="83" t="s">
        <v>283</v>
      </c>
      <c r="V25" s="43">
        <v>16</v>
      </c>
      <c r="W25" s="112">
        <v>0.27181</v>
      </c>
      <c r="Y25" s="79" t="s">
        <v>228</v>
      </c>
      <c r="Z25" s="80" t="s">
        <v>366</v>
      </c>
      <c r="AA25" s="83" t="s">
        <v>287</v>
      </c>
      <c r="AB25" s="3">
        <v>16</v>
      </c>
      <c r="AC25" s="112">
        <v>1.6</v>
      </c>
      <c r="AE25" s="28"/>
      <c r="AF25" s="28"/>
      <c r="AG25" s="28"/>
      <c r="AH25"/>
    </row>
    <row r="26" spans="1:34" s="3" customFormat="1" ht="90" x14ac:dyDescent="0.2">
      <c r="A26" s="6"/>
      <c r="B26" s="38">
        <f t="shared" si="0"/>
        <v>13</v>
      </c>
      <c r="C26" s="93" t="s">
        <v>49</v>
      </c>
      <c r="D26" s="75">
        <f t="shared" si="1"/>
        <v>32</v>
      </c>
      <c r="E26" s="95" t="s">
        <v>93</v>
      </c>
      <c r="F26" s="97" t="s">
        <v>128</v>
      </c>
      <c r="G26" s="100" t="s">
        <v>168</v>
      </c>
      <c r="H26" s="100" t="s">
        <v>195</v>
      </c>
      <c r="I26" s="64" t="str">
        <f t="shared" si="2"/>
        <v>Mouser</v>
      </c>
      <c r="J26" s="64" t="str">
        <f t="shared" si="3"/>
        <v>667-ERJ-3EKF3000V</v>
      </c>
      <c r="K26" s="78">
        <f t="shared" si="4"/>
        <v>0.54361000000000004</v>
      </c>
      <c r="L26" s="3">
        <v>32</v>
      </c>
      <c r="M26" s="80" t="s">
        <v>226</v>
      </c>
      <c r="N26" s="106" t="s">
        <v>240</v>
      </c>
      <c r="O26" s="82" t="s">
        <v>283</v>
      </c>
      <c r="P26" s="3">
        <v>32</v>
      </c>
      <c r="Q26" s="112">
        <v>0.54361000000000004</v>
      </c>
      <c r="R26" s="43"/>
      <c r="S26" s="106" t="s">
        <v>227</v>
      </c>
      <c r="T26" s="79" t="s">
        <v>309</v>
      </c>
      <c r="U26" s="83" t="s">
        <v>347</v>
      </c>
      <c r="V26" s="43">
        <v>32</v>
      </c>
      <c r="W26" s="83"/>
      <c r="Y26" s="79" t="s">
        <v>228</v>
      </c>
      <c r="Z26" s="80" t="s">
        <v>367</v>
      </c>
      <c r="AA26" s="83" t="s">
        <v>287</v>
      </c>
      <c r="AB26" s="3">
        <v>32</v>
      </c>
      <c r="AC26" s="112">
        <v>3.2</v>
      </c>
      <c r="AE26" s="28"/>
      <c r="AF26" s="28"/>
      <c r="AG26" s="28"/>
      <c r="AH26"/>
    </row>
    <row r="27" spans="1:34" s="3" customFormat="1" ht="105" x14ac:dyDescent="0.2">
      <c r="A27" s="6"/>
      <c r="B27" s="34">
        <f t="shared" si="0"/>
        <v>14</v>
      </c>
      <c r="C27" s="92" t="s">
        <v>50</v>
      </c>
      <c r="D27" s="35">
        <f t="shared" si="1"/>
        <v>32</v>
      </c>
      <c r="E27" s="94" t="s">
        <v>94</v>
      </c>
      <c r="F27" s="96" t="s">
        <v>129</v>
      </c>
      <c r="G27" s="99" t="s">
        <v>165</v>
      </c>
      <c r="H27" s="102" t="s">
        <v>196</v>
      </c>
      <c r="I27" s="63" t="str">
        <f t="shared" si="2"/>
        <v>MiniCircuits</v>
      </c>
      <c r="J27" s="63" t="str">
        <f t="shared" si="3"/>
        <v>LEE-39+</v>
      </c>
      <c r="K27" s="77">
        <f t="shared" si="4"/>
        <v>38.08</v>
      </c>
      <c r="L27" s="3">
        <v>32</v>
      </c>
      <c r="M27" s="80" t="s">
        <v>165</v>
      </c>
      <c r="N27" s="106" t="s">
        <v>196</v>
      </c>
      <c r="O27" s="82">
        <v>1.19</v>
      </c>
      <c r="P27" s="3">
        <f>L27</f>
        <v>32</v>
      </c>
      <c r="Q27" s="83">
        <f>P27*O27</f>
        <v>38.08</v>
      </c>
      <c r="R27" s="43"/>
      <c r="S27" s="106" t="s">
        <v>27</v>
      </c>
      <c r="T27" s="79" t="s">
        <v>27</v>
      </c>
      <c r="U27" s="83"/>
      <c r="V27" s="43"/>
      <c r="W27" s="83"/>
      <c r="Y27" s="79" t="s">
        <v>27</v>
      </c>
      <c r="Z27" s="80" t="s">
        <v>27</v>
      </c>
      <c r="AA27" s="83"/>
      <c r="AC27" s="83"/>
      <c r="AE27" s="28"/>
      <c r="AF27" s="28"/>
      <c r="AG27" s="28"/>
      <c r="AH27"/>
    </row>
    <row r="28" spans="1:34" s="3" customFormat="1" ht="60" x14ac:dyDescent="0.2">
      <c r="A28" s="6"/>
      <c r="B28" s="38">
        <f t="shared" si="0"/>
        <v>15</v>
      </c>
      <c r="C28" s="93" t="s">
        <v>51</v>
      </c>
      <c r="D28" s="75">
        <f t="shared" si="1"/>
        <v>16</v>
      </c>
      <c r="E28" s="95" t="s">
        <v>95</v>
      </c>
      <c r="F28" s="97" t="s">
        <v>130</v>
      </c>
      <c r="G28" s="100" t="s">
        <v>165</v>
      </c>
      <c r="H28" s="100" t="s">
        <v>197</v>
      </c>
      <c r="I28" s="64" t="str">
        <f t="shared" si="2"/>
        <v>MiniCircuits</v>
      </c>
      <c r="J28" s="64" t="str">
        <f t="shared" si="3"/>
        <v>LEE-49+</v>
      </c>
      <c r="K28" s="78">
        <f t="shared" si="4"/>
        <v>28.64</v>
      </c>
      <c r="L28" s="3">
        <v>16</v>
      </c>
      <c r="M28" s="80" t="s">
        <v>165</v>
      </c>
      <c r="N28" s="106" t="s">
        <v>197</v>
      </c>
      <c r="O28" s="81">
        <v>1.79</v>
      </c>
      <c r="P28" s="3">
        <f>L28</f>
        <v>16</v>
      </c>
      <c r="Q28" s="83">
        <f>P28*O28</f>
        <v>28.64</v>
      </c>
      <c r="R28" s="43"/>
      <c r="S28" s="106" t="s">
        <v>27</v>
      </c>
      <c r="T28" s="79" t="s">
        <v>27</v>
      </c>
      <c r="U28" s="83"/>
      <c r="V28" s="43"/>
      <c r="W28" s="83"/>
      <c r="Y28" s="79" t="s">
        <v>27</v>
      </c>
      <c r="Z28" s="80" t="s">
        <v>27</v>
      </c>
      <c r="AA28" s="83"/>
      <c r="AC28" s="83"/>
      <c r="AE28" s="28"/>
      <c r="AF28" s="28"/>
      <c r="AG28" s="28"/>
      <c r="AH28"/>
    </row>
    <row r="29" spans="1:34" s="3" customFormat="1" ht="60" x14ac:dyDescent="0.2">
      <c r="A29" s="6"/>
      <c r="B29" s="34">
        <f t="shared" si="0"/>
        <v>16</v>
      </c>
      <c r="C29" s="92" t="s">
        <v>52</v>
      </c>
      <c r="D29" s="35">
        <f t="shared" si="1"/>
        <v>16</v>
      </c>
      <c r="E29" s="94" t="s">
        <v>96</v>
      </c>
      <c r="F29" s="96" t="s">
        <v>131</v>
      </c>
      <c r="G29" s="99" t="s">
        <v>165</v>
      </c>
      <c r="H29" s="102" t="s">
        <v>131</v>
      </c>
      <c r="I29" s="63" t="str">
        <f t="shared" si="2"/>
        <v>MiniCircuits</v>
      </c>
      <c r="J29" s="63" t="str">
        <f t="shared" si="3"/>
        <v>GP2S1+</v>
      </c>
      <c r="K29" s="77">
        <f t="shared" si="4"/>
        <v>23.84</v>
      </c>
      <c r="L29" s="3">
        <v>16</v>
      </c>
      <c r="M29" s="80" t="s">
        <v>165</v>
      </c>
      <c r="N29" s="106" t="s">
        <v>131</v>
      </c>
      <c r="O29" s="82">
        <v>1.49</v>
      </c>
      <c r="P29" s="3">
        <v>16</v>
      </c>
      <c r="Q29" s="83">
        <f>P29*O29</f>
        <v>23.84</v>
      </c>
      <c r="R29" s="43"/>
      <c r="S29" s="106" t="s">
        <v>27</v>
      </c>
      <c r="T29" s="79" t="s">
        <v>27</v>
      </c>
      <c r="U29" s="83"/>
      <c r="V29" s="43"/>
      <c r="W29" s="83"/>
      <c r="Y29" s="79" t="s">
        <v>27</v>
      </c>
      <c r="Z29" s="80" t="s">
        <v>27</v>
      </c>
      <c r="AA29" s="83"/>
      <c r="AC29" s="83"/>
      <c r="AE29" s="28"/>
      <c r="AF29" s="28"/>
      <c r="AG29" s="28"/>
      <c r="AH29"/>
    </row>
    <row r="30" spans="1:34" s="3" customFormat="1" ht="409.5" x14ac:dyDescent="0.2">
      <c r="A30" s="6"/>
      <c r="B30" s="38">
        <f t="shared" si="0"/>
        <v>17</v>
      </c>
      <c r="C30" s="93" t="s">
        <v>53</v>
      </c>
      <c r="D30" s="75">
        <f t="shared" si="1"/>
        <v>128</v>
      </c>
      <c r="E30" s="95" t="s">
        <v>97</v>
      </c>
      <c r="F30" s="97" t="s">
        <v>132</v>
      </c>
      <c r="G30" s="100" t="s">
        <v>169</v>
      </c>
      <c r="H30" s="100" t="s">
        <v>132</v>
      </c>
      <c r="I30" s="64" t="str">
        <f t="shared" si="2"/>
        <v>Digi-Key</v>
      </c>
      <c r="J30" s="64" t="str">
        <f t="shared" si="3"/>
        <v>1046-1018-6-ND</v>
      </c>
      <c r="K30" s="78">
        <f t="shared" si="4"/>
        <v>193.024</v>
      </c>
      <c r="L30" s="3">
        <v>128</v>
      </c>
      <c r="M30" s="80" t="s">
        <v>228</v>
      </c>
      <c r="N30" s="106" t="s">
        <v>241</v>
      </c>
      <c r="O30" s="82">
        <v>1508</v>
      </c>
      <c r="P30" s="3">
        <v>128</v>
      </c>
      <c r="Q30" s="83">
        <v>193.024</v>
      </c>
      <c r="R30" s="43"/>
      <c r="S30" s="106" t="s">
        <v>27</v>
      </c>
      <c r="T30" s="79" t="s">
        <v>27</v>
      </c>
      <c r="U30" s="83"/>
      <c r="V30" s="43"/>
      <c r="W30" s="83"/>
      <c r="Y30" s="79" t="s">
        <v>27</v>
      </c>
      <c r="Z30" s="80" t="s">
        <v>27</v>
      </c>
      <c r="AA30" s="83"/>
      <c r="AC30" s="83"/>
      <c r="AE30" s="28"/>
      <c r="AF30" s="28"/>
      <c r="AG30" s="28"/>
      <c r="AH30"/>
    </row>
    <row r="31" spans="1:34" s="3" customFormat="1" ht="150" x14ac:dyDescent="0.2">
      <c r="A31" s="6"/>
      <c r="B31" s="34">
        <f t="shared" si="0"/>
        <v>18</v>
      </c>
      <c r="C31" s="92" t="s">
        <v>54</v>
      </c>
      <c r="D31" s="35">
        <f t="shared" si="1"/>
        <v>64</v>
      </c>
      <c r="E31" s="94" t="s">
        <v>98</v>
      </c>
      <c r="F31" s="96" t="s">
        <v>133</v>
      </c>
      <c r="G31" s="99" t="s">
        <v>170</v>
      </c>
      <c r="H31" s="102" t="s">
        <v>133</v>
      </c>
      <c r="I31" s="63" t="str">
        <f t="shared" si="2"/>
        <v>Digi-Key</v>
      </c>
      <c r="J31" s="63" t="str">
        <f t="shared" si="3"/>
        <v>296-35945-6-ND</v>
      </c>
      <c r="K31" s="77">
        <f t="shared" si="4"/>
        <v>18.150400000000001</v>
      </c>
      <c r="L31" s="3">
        <v>64</v>
      </c>
      <c r="M31" s="80" t="s">
        <v>226</v>
      </c>
      <c r="N31" s="106" t="s">
        <v>242</v>
      </c>
      <c r="O31" s="81" t="s">
        <v>284</v>
      </c>
      <c r="P31" s="3">
        <v>64</v>
      </c>
      <c r="Q31" s="83">
        <v>20.566659999999999</v>
      </c>
      <c r="R31" s="43"/>
      <c r="S31" s="106" t="s">
        <v>228</v>
      </c>
      <c r="T31" s="79" t="s">
        <v>310</v>
      </c>
      <c r="U31" s="83" t="s">
        <v>348</v>
      </c>
      <c r="V31" s="43">
        <v>64</v>
      </c>
      <c r="W31" s="83">
        <v>18.150400000000001</v>
      </c>
      <c r="Y31" s="79" t="s">
        <v>27</v>
      </c>
      <c r="Z31" s="80" t="s">
        <v>27</v>
      </c>
      <c r="AA31" s="83"/>
      <c r="AC31" s="83"/>
      <c r="AE31" s="28"/>
      <c r="AF31" s="28"/>
      <c r="AG31" s="28"/>
      <c r="AH31"/>
    </row>
    <row r="32" spans="1:34" s="3" customFormat="1" ht="45" x14ac:dyDescent="0.2">
      <c r="A32" s="6"/>
      <c r="B32" s="38">
        <f t="shared" si="0"/>
        <v>19</v>
      </c>
      <c r="C32" s="93" t="s">
        <v>55</v>
      </c>
      <c r="D32" s="75">
        <f t="shared" si="1"/>
        <v>20</v>
      </c>
      <c r="E32" s="95" t="s">
        <v>99</v>
      </c>
      <c r="F32" s="97" t="s">
        <v>134</v>
      </c>
      <c r="G32" s="100" t="s">
        <v>171</v>
      </c>
      <c r="H32" s="100" t="s">
        <v>198</v>
      </c>
      <c r="I32" s="64" t="str">
        <f t="shared" si="2"/>
        <v>Digi-Key</v>
      </c>
      <c r="J32" s="64" t="str">
        <f t="shared" si="3"/>
        <v>478-3302-1-ND</v>
      </c>
      <c r="K32" s="78">
        <f t="shared" si="4"/>
        <v>165.3</v>
      </c>
      <c r="L32" s="3">
        <v>20</v>
      </c>
      <c r="M32" s="80" t="s">
        <v>226</v>
      </c>
      <c r="N32" s="106" t="s">
        <v>243</v>
      </c>
      <c r="O32" s="82">
        <v>936457</v>
      </c>
      <c r="P32" s="3">
        <v>20</v>
      </c>
      <c r="Q32" s="83">
        <v>187.29134999999999</v>
      </c>
      <c r="R32" s="43"/>
      <c r="S32" s="106" t="s">
        <v>228</v>
      </c>
      <c r="T32" s="79" t="s">
        <v>311</v>
      </c>
      <c r="U32" s="83">
        <v>8265</v>
      </c>
      <c r="V32" s="43">
        <v>20</v>
      </c>
      <c r="W32" s="112">
        <v>165.3</v>
      </c>
      <c r="Y32" s="79" t="s">
        <v>227</v>
      </c>
      <c r="Z32" s="80" t="s">
        <v>368</v>
      </c>
      <c r="AA32" s="83" t="s">
        <v>393</v>
      </c>
      <c r="AB32" s="3">
        <v>20</v>
      </c>
      <c r="AC32" s="83"/>
      <c r="AE32" s="28"/>
      <c r="AF32" s="28"/>
      <c r="AG32" s="28"/>
      <c r="AH32"/>
    </row>
    <row r="33" spans="1:34" s="3" customFormat="1" ht="15" x14ac:dyDescent="0.2">
      <c r="A33" s="6"/>
      <c r="B33" s="34">
        <f t="shared" si="0"/>
        <v>20</v>
      </c>
      <c r="C33" s="92" t="s">
        <v>56</v>
      </c>
      <c r="D33" s="35">
        <f t="shared" si="1"/>
        <v>4</v>
      </c>
      <c r="E33" s="94" t="s">
        <v>100</v>
      </c>
      <c r="F33" s="96" t="s">
        <v>135</v>
      </c>
      <c r="G33" s="99" t="s">
        <v>172</v>
      </c>
      <c r="H33" s="102" t="s">
        <v>199</v>
      </c>
      <c r="I33" s="63" t="str">
        <f t="shared" si="2"/>
        <v>Digi-Key</v>
      </c>
      <c r="J33" s="63" t="str">
        <f t="shared" si="3"/>
        <v>311-2052-1-ND</v>
      </c>
      <c r="K33" s="77">
        <f t="shared" si="4"/>
        <v>7.32</v>
      </c>
      <c r="L33" s="3">
        <v>4</v>
      </c>
      <c r="M33" s="80" t="s">
        <v>228</v>
      </c>
      <c r="N33" s="106" t="s">
        <v>244</v>
      </c>
      <c r="O33" s="81" t="s">
        <v>285</v>
      </c>
      <c r="P33" s="3">
        <v>4</v>
      </c>
      <c r="Q33" s="112">
        <v>10.039999999999999</v>
      </c>
      <c r="R33" s="43"/>
      <c r="S33" s="106" t="s">
        <v>226</v>
      </c>
      <c r="T33" s="79" t="s">
        <v>312</v>
      </c>
      <c r="U33" s="83">
        <v>260481</v>
      </c>
      <c r="V33" s="43">
        <v>4</v>
      </c>
      <c r="W33" s="83">
        <v>10.419230000000001</v>
      </c>
      <c r="Y33" s="79" t="s">
        <v>228</v>
      </c>
      <c r="Z33" s="80" t="s">
        <v>369</v>
      </c>
      <c r="AA33" s="83" t="s">
        <v>394</v>
      </c>
      <c r="AB33" s="3">
        <v>4</v>
      </c>
      <c r="AC33" s="112">
        <v>7.32</v>
      </c>
      <c r="AE33" s="28"/>
      <c r="AF33" s="28"/>
      <c r="AG33" s="28"/>
      <c r="AH33"/>
    </row>
    <row r="34" spans="1:34" s="3" customFormat="1" ht="15" x14ac:dyDescent="0.2">
      <c r="A34" s="6"/>
      <c r="B34" s="38">
        <f t="shared" si="0"/>
        <v>21</v>
      </c>
      <c r="C34" s="93" t="s">
        <v>57</v>
      </c>
      <c r="D34" s="75">
        <f t="shared" si="1"/>
        <v>2</v>
      </c>
      <c r="E34" s="95" t="s">
        <v>101</v>
      </c>
      <c r="F34" s="97" t="s">
        <v>136</v>
      </c>
      <c r="G34" s="100" t="s">
        <v>164</v>
      </c>
      <c r="H34" s="100" t="s">
        <v>200</v>
      </c>
      <c r="I34" s="64" t="str">
        <f t="shared" si="2"/>
        <v>Digi-Key</v>
      </c>
      <c r="J34" s="64" t="str">
        <f t="shared" si="3"/>
        <v>445-1312-6-ND</v>
      </c>
      <c r="K34" s="78">
        <f t="shared" si="4"/>
        <v>0.2</v>
      </c>
      <c r="L34" s="3">
        <v>2</v>
      </c>
      <c r="M34" s="80" t="s">
        <v>226</v>
      </c>
      <c r="N34" s="106" t="s">
        <v>245</v>
      </c>
      <c r="O34" s="82" t="s">
        <v>286</v>
      </c>
      <c r="P34" s="3">
        <v>2</v>
      </c>
      <c r="Q34" s="112">
        <v>0.22650999999999999</v>
      </c>
      <c r="R34" s="43"/>
      <c r="S34" s="106" t="s">
        <v>228</v>
      </c>
      <c r="T34" s="79" t="s">
        <v>313</v>
      </c>
      <c r="U34" s="83" t="s">
        <v>287</v>
      </c>
      <c r="V34" s="43">
        <v>2</v>
      </c>
      <c r="W34" s="112">
        <v>0.2</v>
      </c>
      <c r="Y34" s="79" t="s">
        <v>27</v>
      </c>
      <c r="Z34" s="80" t="s">
        <v>27</v>
      </c>
      <c r="AA34" s="83"/>
      <c r="AC34" s="83"/>
      <c r="AE34" s="28"/>
      <c r="AF34" s="28"/>
      <c r="AG34" s="28"/>
      <c r="AH34"/>
    </row>
    <row r="35" spans="1:34" s="3" customFormat="1" ht="30" x14ac:dyDescent="0.2">
      <c r="A35" s="6"/>
      <c r="B35" s="34">
        <f t="shared" si="0"/>
        <v>22</v>
      </c>
      <c r="C35" s="92" t="s">
        <v>58</v>
      </c>
      <c r="D35" s="35">
        <f t="shared" si="1"/>
        <v>2</v>
      </c>
      <c r="E35" s="94" t="s">
        <v>102</v>
      </c>
      <c r="F35" s="96" t="s">
        <v>134</v>
      </c>
      <c r="G35" s="99" t="s">
        <v>168</v>
      </c>
      <c r="H35" s="102" t="s">
        <v>201</v>
      </c>
      <c r="I35" s="63" t="str">
        <f t="shared" si="2"/>
        <v>Digi-Key</v>
      </c>
      <c r="J35" s="63" t="str">
        <f t="shared" si="3"/>
        <v>PCE4263CT-ND</v>
      </c>
      <c r="K35" s="77">
        <f t="shared" si="4"/>
        <v>7.3</v>
      </c>
      <c r="L35" s="3">
        <v>2</v>
      </c>
      <c r="M35" s="80" t="s">
        <v>226</v>
      </c>
      <c r="N35" s="106" t="s">
        <v>246</v>
      </c>
      <c r="O35" s="81">
        <v>414787</v>
      </c>
      <c r="P35" s="3">
        <v>2</v>
      </c>
      <c r="Q35" s="83">
        <v>8.29575</v>
      </c>
      <c r="R35" s="43"/>
      <c r="S35" s="106" t="s">
        <v>228</v>
      </c>
      <c r="T35" s="79" t="s">
        <v>314</v>
      </c>
      <c r="U35" s="83" t="s">
        <v>349</v>
      </c>
      <c r="V35" s="43">
        <v>2</v>
      </c>
      <c r="W35" s="112">
        <v>7.3</v>
      </c>
      <c r="Y35" s="79" t="s">
        <v>27</v>
      </c>
      <c r="Z35" s="80" t="s">
        <v>27</v>
      </c>
      <c r="AA35" s="83"/>
      <c r="AC35" s="83"/>
      <c r="AE35" s="28"/>
      <c r="AF35" s="28"/>
      <c r="AG35" s="28"/>
      <c r="AH35"/>
    </row>
    <row r="36" spans="1:34" s="3" customFormat="1" ht="15" x14ac:dyDescent="0.2">
      <c r="A36" s="6"/>
      <c r="B36" s="38">
        <f t="shared" si="0"/>
        <v>23</v>
      </c>
      <c r="C36" s="93" t="s">
        <v>59</v>
      </c>
      <c r="D36" s="75">
        <f t="shared" si="1"/>
        <v>2</v>
      </c>
      <c r="E36" s="95" t="s">
        <v>101</v>
      </c>
      <c r="F36" s="97" t="s">
        <v>137</v>
      </c>
      <c r="G36" s="100" t="s">
        <v>163</v>
      </c>
      <c r="H36" s="100" t="s">
        <v>202</v>
      </c>
      <c r="I36" s="64" t="str">
        <f t="shared" si="2"/>
        <v>Digi-Key</v>
      </c>
      <c r="J36" s="64" t="str">
        <f t="shared" si="3"/>
        <v>490-1506-6-ND</v>
      </c>
      <c r="K36" s="78">
        <f t="shared" si="4"/>
        <v>0.2</v>
      </c>
      <c r="L36" s="3">
        <v>2</v>
      </c>
      <c r="M36" s="80" t="s">
        <v>228</v>
      </c>
      <c r="N36" s="106" t="s">
        <v>247</v>
      </c>
      <c r="O36" s="82" t="s">
        <v>287</v>
      </c>
      <c r="P36" s="3">
        <v>2</v>
      </c>
      <c r="Q36" s="112">
        <v>0.2</v>
      </c>
      <c r="R36" s="43"/>
      <c r="S36" s="106" t="s">
        <v>226</v>
      </c>
      <c r="T36" s="79" t="s">
        <v>315</v>
      </c>
      <c r="U36" s="83" t="s">
        <v>350</v>
      </c>
      <c r="V36" s="43">
        <v>2</v>
      </c>
      <c r="W36" s="112">
        <v>0.49830999999999998</v>
      </c>
      <c r="Y36" s="79" t="s">
        <v>227</v>
      </c>
      <c r="Z36" s="80" t="s">
        <v>370</v>
      </c>
      <c r="AA36" s="83" t="s">
        <v>395</v>
      </c>
      <c r="AB36" s="3">
        <v>2</v>
      </c>
      <c r="AC36" s="83"/>
      <c r="AE36" s="28"/>
      <c r="AF36" s="28"/>
      <c r="AG36" s="28"/>
      <c r="AH36"/>
    </row>
    <row r="37" spans="1:34" s="3" customFormat="1" ht="30" x14ac:dyDescent="0.2">
      <c r="A37" s="6"/>
      <c r="B37" s="34">
        <f t="shared" si="0"/>
        <v>24</v>
      </c>
      <c r="C37" s="92" t="s">
        <v>60</v>
      </c>
      <c r="D37" s="35">
        <f t="shared" si="1"/>
        <v>2</v>
      </c>
      <c r="E37" s="94" t="s">
        <v>103</v>
      </c>
      <c r="F37" s="96" t="s">
        <v>135</v>
      </c>
      <c r="G37" s="99" t="s">
        <v>163</v>
      </c>
      <c r="H37" s="102" t="s">
        <v>203</v>
      </c>
      <c r="I37" s="63" t="str">
        <f t="shared" si="2"/>
        <v>Digi-Key</v>
      </c>
      <c r="J37" s="63" t="str">
        <f t="shared" si="3"/>
        <v>490-5480-6-ND</v>
      </c>
      <c r="K37" s="77">
        <f t="shared" si="4"/>
        <v>7.84</v>
      </c>
      <c r="L37" s="3">
        <v>2</v>
      </c>
      <c r="M37" s="80" t="s">
        <v>226</v>
      </c>
      <c r="N37" s="106" t="s">
        <v>248</v>
      </c>
      <c r="O37" s="81">
        <v>443808</v>
      </c>
      <c r="P37" s="3">
        <v>2</v>
      </c>
      <c r="Q37" s="83">
        <v>8.8761700000000001</v>
      </c>
      <c r="R37" s="43"/>
      <c r="S37" s="106" t="s">
        <v>228</v>
      </c>
      <c r="T37" s="79" t="s">
        <v>316</v>
      </c>
      <c r="U37" s="83" t="s">
        <v>351</v>
      </c>
      <c r="V37" s="43">
        <v>2</v>
      </c>
      <c r="W37" s="112">
        <v>7.84</v>
      </c>
      <c r="Y37" s="79" t="s">
        <v>27</v>
      </c>
      <c r="Z37" s="80" t="s">
        <v>27</v>
      </c>
      <c r="AA37" s="83"/>
      <c r="AC37" s="83"/>
      <c r="AE37" s="28"/>
      <c r="AF37" s="28"/>
      <c r="AG37" s="28"/>
      <c r="AH37"/>
    </row>
    <row r="38" spans="1:34" s="3" customFormat="1" ht="15" x14ac:dyDescent="0.2">
      <c r="A38" s="6"/>
      <c r="B38" s="38">
        <f t="shared" si="0"/>
        <v>25</v>
      </c>
      <c r="C38" s="93" t="s">
        <v>61</v>
      </c>
      <c r="D38" s="75">
        <f t="shared" si="1"/>
        <v>2</v>
      </c>
      <c r="E38" s="95" t="s">
        <v>104</v>
      </c>
      <c r="F38" s="97" t="s">
        <v>138</v>
      </c>
      <c r="G38" s="100" t="s">
        <v>173</v>
      </c>
      <c r="H38" s="100" t="s">
        <v>138</v>
      </c>
      <c r="I38" s="64" t="str">
        <f t="shared" si="2"/>
        <v>Digi-Key</v>
      </c>
      <c r="J38" s="64" t="str">
        <f t="shared" si="3"/>
        <v>732-3423-1-ND</v>
      </c>
      <c r="K38" s="78">
        <f t="shared" si="4"/>
        <v>2.46</v>
      </c>
      <c r="L38" s="3">
        <v>2</v>
      </c>
      <c r="M38" s="80" t="s">
        <v>228</v>
      </c>
      <c r="N38" s="106" t="s">
        <v>249</v>
      </c>
      <c r="O38" s="82" t="s">
        <v>288</v>
      </c>
      <c r="P38" s="3">
        <v>2</v>
      </c>
      <c r="Q38" s="112">
        <v>2.46</v>
      </c>
      <c r="R38" s="43"/>
      <c r="S38" s="106" t="s">
        <v>226</v>
      </c>
      <c r="T38" s="79" t="s">
        <v>317</v>
      </c>
      <c r="U38" s="83">
        <v>139442</v>
      </c>
      <c r="V38" s="43">
        <v>2</v>
      </c>
      <c r="W38" s="83">
        <v>2.78884</v>
      </c>
      <c r="Y38" s="79" t="s">
        <v>27</v>
      </c>
      <c r="Z38" s="80" t="s">
        <v>27</v>
      </c>
      <c r="AA38" s="83"/>
      <c r="AC38" s="83"/>
      <c r="AE38" s="28"/>
      <c r="AF38" s="28"/>
      <c r="AG38" s="28"/>
      <c r="AH38"/>
    </row>
    <row r="39" spans="1:34" s="3" customFormat="1" ht="15" x14ac:dyDescent="0.2">
      <c r="A39" s="6"/>
      <c r="B39" s="34">
        <f t="shared" si="0"/>
        <v>26</v>
      </c>
      <c r="C39" s="92" t="s">
        <v>62</v>
      </c>
      <c r="D39" s="35">
        <f t="shared" si="1"/>
        <v>1</v>
      </c>
      <c r="E39" s="94" t="s">
        <v>105</v>
      </c>
      <c r="F39" s="96" t="s">
        <v>139</v>
      </c>
      <c r="G39" s="99" t="s">
        <v>174</v>
      </c>
      <c r="H39" s="102" t="s">
        <v>204</v>
      </c>
      <c r="I39" s="63" t="str">
        <f t="shared" si="2"/>
        <v>Digi-Key</v>
      </c>
      <c r="J39" s="63" t="str">
        <f t="shared" si="3"/>
        <v>609-3312-ND</v>
      </c>
      <c r="K39" s="77">
        <f t="shared" si="4"/>
        <v>0.4</v>
      </c>
      <c r="L39" s="3">
        <v>1</v>
      </c>
      <c r="M39" s="80" t="s">
        <v>226</v>
      </c>
      <c r="N39" s="106" t="s">
        <v>250</v>
      </c>
      <c r="O39" s="81" t="s">
        <v>289</v>
      </c>
      <c r="P39" s="3">
        <v>1</v>
      </c>
      <c r="Q39" s="112">
        <v>0.45301000000000002</v>
      </c>
      <c r="R39" s="43"/>
      <c r="S39" s="106" t="s">
        <v>227</v>
      </c>
      <c r="T39" s="79" t="s">
        <v>318</v>
      </c>
      <c r="U39" s="83"/>
      <c r="V39" s="43">
        <v>1</v>
      </c>
      <c r="W39" s="83"/>
      <c r="Y39" s="79" t="s">
        <v>228</v>
      </c>
      <c r="Z39" s="80" t="s">
        <v>371</v>
      </c>
      <c r="AA39" s="83" t="s">
        <v>396</v>
      </c>
      <c r="AB39" s="3">
        <v>1</v>
      </c>
      <c r="AC39" s="112">
        <v>0.4</v>
      </c>
      <c r="AE39" s="28"/>
      <c r="AF39" s="28"/>
      <c r="AG39" s="28"/>
      <c r="AH39"/>
    </row>
    <row r="40" spans="1:34" s="3" customFormat="1" ht="30" x14ac:dyDescent="0.2">
      <c r="A40" s="6"/>
      <c r="B40" s="38">
        <f t="shared" si="0"/>
        <v>27</v>
      </c>
      <c r="C40" s="93" t="s">
        <v>63</v>
      </c>
      <c r="D40" s="75">
        <f t="shared" si="1"/>
        <v>1</v>
      </c>
      <c r="E40" s="95" t="s">
        <v>106</v>
      </c>
      <c r="F40" s="97" t="s">
        <v>140</v>
      </c>
      <c r="G40" s="100" t="s">
        <v>174</v>
      </c>
      <c r="H40" s="100" t="s">
        <v>140</v>
      </c>
      <c r="I40" s="64" t="str">
        <f t="shared" si="2"/>
        <v>Digi-Key</v>
      </c>
      <c r="J40" s="64" t="str">
        <f t="shared" si="3"/>
        <v>609-1590-ND</v>
      </c>
      <c r="K40" s="78">
        <f t="shared" si="4"/>
        <v>2.69</v>
      </c>
      <c r="L40" s="3">
        <v>1</v>
      </c>
      <c r="M40" s="80" t="s">
        <v>226</v>
      </c>
      <c r="N40" s="106" t="s">
        <v>251</v>
      </c>
      <c r="O40" s="82">
        <v>304366</v>
      </c>
      <c r="P40" s="3">
        <v>1</v>
      </c>
      <c r="Q40" s="83">
        <v>3.04366</v>
      </c>
      <c r="R40" s="43"/>
      <c r="S40" s="106" t="s">
        <v>227</v>
      </c>
      <c r="T40" s="79" t="s">
        <v>319</v>
      </c>
      <c r="U40" s="83" t="s">
        <v>352</v>
      </c>
      <c r="V40" s="43">
        <v>1</v>
      </c>
      <c r="W40" s="83"/>
      <c r="Y40" s="79" t="s">
        <v>228</v>
      </c>
      <c r="Z40" s="80" t="s">
        <v>372</v>
      </c>
      <c r="AA40" s="83" t="s">
        <v>397</v>
      </c>
      <c r="AB40" s="3">
        <v>1</v>
      </c>
      <c r="AC40" s="112">
        <v>2.69</v>
      </c>
      <c r="AE40" s="28"/>
      <c r="AF40" s="28"/>
      <c r="AG40" s="28"/>
      <c r="AH40"/>
    </row>
    <row r="41" spans="1:34" s="3" customFormat="1" ht="30" x14ac:dyDescent="0.2">
      <c r="A41" s="6"/>
      <c r="B41" s="34">
        <f t="shared" si="0"/>
        <v>28</v>
      </c>
      <c r="C41" s="92" t="s">
        <v>64</v>
      </c>
      <c r="D41" s="35">
        <f t="shared" si="1"/>
        <v>1</v>
      </c>
      <c r="E41" s="94" t="s">
        <v>107</v>
      </c>
      <c r="F41" s="96" t="s">
        <v>141</v>
      </c>
      <c r="G41" s="99" t="s">
        <v>174</v>
      </c>
      <c r="H41" s="102" t="s">
        <v>141</v>
      </c>
      <c r="I41" s="63" t="str">
        <f t="shared" si="2"/>
        <v>Digi-Key</v>
      </c>
      <c r="J41" s="63" t="str">
        <f t="shared" si="3"/>
        <v>609-1581-ND</v>
      </c>
      <c r="K41" s="77">
        <f t="shared" si="4"/>
        <v>2.4500000000000002</v>
      </c>
      <c r="L41" s="3">
        <v>1</v>
      </c>
      <c r="M41" s="80" t="s">
        <v>227</v>
      </c>
      <c r="N41" s="106" t="s">
        <v>252</v>
      </c>
      <c r="O41" s="81" t="s">
        <v>290</v>
      </c>
      <c r="P41" s="3">
        <v>1</v>
      </c>
      <c r="Q41" s="83"/>
      <c r="R41" s="43"/>
      <c r="S41" s="106" t="s">
        <v>226</v>
      </c>
      <c r="T41" s="79" t="s">
        <v>320</v>
      </c>
      <c r="U41" s="83">
        <v>277469</v>
      </c>
      <c r="V41" s="43">
        <v>1</v>
      </c>
      <c r="W41" s="83">
        <v>2.7746900000000001</v>
      </c>
      <c r="Y41" s="79" t="s">
        <v>228</v>
      </c>
      <c r="Z41" s="80" t="s">
        <v>373</v>
      </c>
      <c r="AA41" s="83" t="s">
        <v>398</v>
      </c>
      <c r="AB41" s="3">
        <v>1</v>
      </c>
      <c r="AC41" s="112">
        <v>2.4500000000000002</v>
      </c>
      <c r="AE41" s="28"/>
      <c r="AF41" s="28"/>
      <c r="AG41" s="28"/>
      <c r="AH41"/>
    </row>
    <row r="42" spans="1:34" s="3" customFormat="1" ht="90" x14ac:dyDescent="0.2">
      <c r="A42" s="6"/>
      <c r="B42" s="38">
        <f t="shared" si="0"/>
        <v>29</v>
      </c>
      <c r="C42" s="93" t="s">
        <v>65</v>
      </c>
      <c r="D42" s="75">
        <f t="shared" si="1"/>
        <v>42</v>
      </c>
      <c r="E42" s="95" t="s">
        <v>108</v>
      </c>
      <c r="F42" s="97" t="s">
        <v>142</v>
      </c>
      <c r="G42" s="100" t="s">
        <v>175</v>
      </c>
      <c r="H42" s="100" t="s">
        <v>205</v>
      </c>
      <c r="I42" s="64" t="str">
        <f t="shared" si="2"/>
        <v>Digi-Key</v>
      </c>
      <c r="J42" s="64" t="str">
        <f t="shared" si="3"/>
        <v>ED90501-ND</v>
      </c>
      <c r="K42" s="78">
        <f t="shared" si="4"/>
        <v>14.5824</v>
      </c>
      <c r="L42" s="3">
        <v>42</v>
      </c>
      <c r="M42" s="80" t="s">
        <v>226</v>
      </c>
      <c r="N42" s="106" t="s">
        <v>253</v>
      </c>
      <c r="O42" s="82" t="s">
        <v>291</v>
      </c>
      <c r="P42" s="3">
        <v>42</v>
      </c>
      <c r="Q42" s="83">
        <v>14.745480000000001</v>
      </c>
      <c r="R42" s="43"/>
      <c r="S42" s="106" t="s">
        <v>228</v>
      </c>
      <c r="T42" s="79" t="s">
        <v>321</v>
      </c>
      <c r="U42" s="83" t="s">
        <v>353</v>
      </c>
      <c r="V42" s="43">
        <v>42</v>
      </c>
      <c r="W42" s="83">
        <v>14.5824</v>
      </c>
      <c r="Y42" s="79" t="s">
        <v>27</v>
      </c>
      <c r="Z42" s="80" t="s">
        <v>27</v>
      </c>
      <c r="AA42" s="83"/>
      <c r="AC42" s="83"/>
      <c r="AE42" s="28"/>
      <c r="AF42" s="28"/>
      <c r="AG42" s="28"/>
      <c r="AH42"/>
    </row>
    <row r="43" spans="1:34" s="3" customFormat="1" ht="15" x14ac:dyDescent="0.2">
      <c r="A43" s="6"/>
      <c r="B43" s="34">
        <f t="shared" si="0"/>
        <v>30</v>
      </c>
      <c r="C43" s="92" t="s">
        <v>66</v>
      </c>
      <c r="D43" s="35">
        <f t="shared" si="1"/>
        <v>3</v>
      </c>
      <c r="E43" s="94" t="s">
        <v>93</v>
      </c>
      <c r="F43" s="96" t="s">
        <v>143</v>
      </c>
      <c r="G43" s="99" t="s">
        <v>168</v>
      </c>
      <c r="H43" s="102" t="s">
        <v>206</v>
      </c>
      <c r="I43" s="63" t="str">
        <f t="shared" si="2"/>
        <v>Digi-Key</v>
      </c>
      <c r="J43" s="63" t="str">
        <f t="shared" si="3"/>
        <v>P200HCT-ND</v>
      </c>
      <c r="K43" s="77">
        <f t="shared" si="4"/>
        <v>0.3</v>
      </c>
      <c r="L43" s="3">
        <v>3</v>
      </c>
      <c r="M43" s="80" t="s">
        <v>227</v>
      </c>
      <c r="N43" s="106" t="s">
        <v>254</v>
      </c>
      <c r="O43" s="81" t="s">
        <v>287</v>
      </c>
      <c r="P43" s="3">
        <v>3</v>
      </c>
      <c r="Q43" s="83"/>
      <c r="R43" s="43"/>
      <c r="S43" s="106" t="s">
        <v>228</v>
      </c>
      <c r="T43" s="79" t="s">
        <v>322</v>
      </c>
      <c r="U43" s="83" t="s">
        <v>287</v>
      </c>
      <c r="V43" s="43">
        <v>3</v>
      </c>
      <c r="W43" s="112">
        <v>0.3</v>
      </c>
      <c r="Y43" s="79" t="s">
        <v>226</v>
      </c>
      <c r="Z43" s="80" t="s">
        <v>374</v>
      </c>
      <c r="AA43" s="83" t="s">
        <v>286</v>
      </c>
      <c r="AB43" s="3">
        <v>3</v>
      </c>
      <c r="AC43" s="112">
        <v>0.33976000000000001</v>
      </c>
      <c r="AE43" s="28"/>
      <c r="AF43" s="28"/>
      <c r="AG43" s="28"/>
      <c r="AH43"/>
    </row>
    <row r="44" spans="1:34" s="3" customFormat="1" ht="15" x14ac:dyDescent="0.2">
      <c r="A44" s="6"/>
      <c r="B44" s="38">
        <f t="shared" si="0"/>
        <v>31</v>
      </c>
      <c r="C44" s="93" t="s">
        <v>67</v>
      </c>
      <c r="D44" s="75">
        <f t="shared" si="1"/>
        <v>3</v>
      </c>
      <c r="E44" s="95" t="s">
        <v>93</v>
      </c>
      <c r="F44" s="97" t="s">
        <v>144</v>
      </c>
      <c r="G44" s="100" t="s">
        <v>168</v>
      </c>
      <c r="H44" s="100" t="s">
        <v>207</v>
      </c>
      <c r="I44" s="64" t="str">
        <f t="shared" si="2"/>
        <v>Digi-Key</v>
      </c>
      <c r="J44" s="64" t="str">
        <f t="shared" si="3"/>
        <v>P3.00KHCT-ND</v>
      </c>
      <c r="K44" s="78">
        <f t="shared" si="4"/>
        <v>0.3</v>
      </c>
      <c r="L44" s="3">
        <v>3</v>
      </c>
      <c r="M44" s="80" t="s">
        <v>227</v>
      </c>
      <c r="N44" s="106" t="s">
        <v>255</v>
      </c>
      <c r="O44" s="82"/>
      <c r="P44" s="3">
        <v>3</v>
      </c>
      <c r="Q44" s="83"/>
      <c r="R44" s="43"/>
      <c r="S44" s="106" t="s">
        <v>226</v>
      </c>
      <c r="T44" s="79" t="s">
        <v>323</v>
      </c>
      <c r="U44" s="83" t="s">
        <v>286</v>
      </c>
      <c r="V44" s="43">
        <v>3</v>
      </c>
      <c r="W44" s="112">
        <v>0.33976000000000001</v>
      </c>
      <c r="Y44" s="79" t="s">
        <v>228</v>
      </c>
      <c r="Z44" s="80" t="s">
        <v>375</v>
      </c>
      <c r="AA44" s="83" t="s">
        <v>287</v>
      </c>
      <c r="AB44" s="3">
        <v>3</v>
      </c>
      <c r="AC44" s="112">
        <v>0.3</v>
      </c>
      <c r="AE44" s="28"/>
      <c r="AF44" s="28"/>
      <c r="AG44" s="28"/>
      <c r="AH44"/>
    </row>
    <row r="45" spans="1:34" s="3" customFormat="1" ht="15" x14ac:dyDescent="0.2">
      <c r="A45" s="6"/>
      <c r="B45" s="34">
        <f t="shared" ref="B45:B61" si="5">ROW(B45) - ROW($B$13)</f>
        <v>32</v>
      </c>
      <c r="C45" s="92" t="s">
        <v>68</v>
      </c>
      <c r="D45" s="35">
        <f t="shared" ref="D45:D61" si="6">L45</f>
        <v>7</v>
      </c>
      <c r="E45" s="94" t="s">
        <v>93</v>
      </c>
      <c r="F45" s="96" t="s">
        <v>145</v>
      </c>
      <c r="G45" s="99" t="s">
        <v>176</v>
      </c>
      <c r="H45" s="102" t="s">
        <v>208</v>
      </c>
      <c r="I45" s="63" t="str">
        <f t="shared" ref="I45:I61" si="7">IF((IF(IF(IF(ISBLANK(Q45),"N/A",Q45)&lt;IF(ISBLANK(W45),"N/A",W45),IF(ISBLANK(Q45),"N/A",Q45),IF(ISBLANK(W45),"N/A",W45))&lt;IF(ISBLANK(AC45),"N/A",AC45),IF(IF(ISBLANK(Q45),"N/A",Q45)&lt;IF(ISBLANK(W45),"N/A",W45),IF(M45="","N/A",M45),IF(S45="","N/A",S45)),IF(Y45="","N/A",Y45)))="N/A",M45,(IF(IF(IF(ISBLANK(Q45),"N/A",Q45)&lt;IF(ISBLANK(W45),"N/A",W45),IF(ISBLANK(Q45),"N/A",Q45),IF(ISBLANK(W45),"N/A",W45))&lt;IF(ISBLANK(AC45),"N/A",AC45),IF(IF(ISBLANK(Q45),"N/A",Q45)&lt;IF(ISBLANK(W45),"N/A",W45),IF(M45="","N/A",M45),IF(S45="","N/A",S45)),IF(Y45="","N/A",Y45))))</f>
        <v>Digi-Key</v>
      </c>
      <c r="J45" s="63" t="str">
        <f t="shared" ref="J45:J61" si="8">IF((IF(IF(IF(ISBLANK(Q45),"N/A",Q45)&lt;IF(ISBLANK(W45),"N/A",W45),IF(ISBLANK(Q45),"N/A",Q45),IF(ISBLANK(W45),"N/A",W45))&lt;IF(ISBLANK(AC45),"N/A",AC45),IF(IF(ISBLANK(Q45),"N/A",Q45)&lt;IF(ISBLANK(W45),"N/A",W45),IF(N45="","N/A",N45),IF(T45="","N/A",T45)),IF(Z45="","N/A",Z45)))="N/A",N45,(IF(IF(IF(ISBLANK(Q45),"N/A",Q45)&lt;IF(ISBLANK(W45),"N/A",W45),IF(ISBLANK(Q45),"N/A",Q45),IF(ISBLANK(W45),"N/A",W45))&lt;IF(ISBLANK(AC45),"N/A",AC45),IF(IF(ISBLANK(Q45),"N/A",Q45)&lt;IF(ISBLANK(W45),"N/A",W45),IF(N45="","N/A",N45),IF(T45="","N/A",T45)),IF(Z45="","N/A",Z45))))</f>
        <v>RMCF0603FT1R00CT-ND</v>
      </c>
      <c r="K45" s="77">
        <f t="shared" ref="K45:K76" si="9">IF((IF(IF(IF(ISBLANK(Q45),"N/A",Q45)&lt;IF(ISBLANK(W45),"N/A",W45),IF(ISBLANK(Q45),"N/A",Q45),IF(ISBLANK(W45),"N/A",W45))&lt;IF(ISBLANK(AC45),"N/A",AC45),IF(IF(ISBLANK(Q45),"N/A",Q45)&lt;IF(ISBLANK(W45),"N/A",W45),IF(ISBLANK(Q45),"N/A",Q45),IF(ISBLANK(W45),"N/A",W45)),IF(ISBLANK(AC45),"N/A",AC45)))="N/A",(O45*L45),(IF(IF(IF(ISBLANK(Q45),"N/A",Q45)&lt;IF(ISBLANK(W45),"N/A",W45),IF(ISBLANK(Q45),"N/A",Q45),IF(ISBLANK(W45),"N/A",W45))&lt;IF(ISBLANK(AC45),"N/A",AC45),IF(IF(ISBLANK(Q45),"N/A",Q45)&lt;IF(ISBLANK(W45),"N/A",W45),IF(ISBLANK(Q45),"N/A",Q45),IF(ISBLANK(W45),"N/A",W45)),IF(ISBLANK(AC45),"N/A",AC45))))</f>
        <v>0.7</v>
      </c>
      <c r="L45" s="3">
        <v>7</v>
      </c>
      <c r="M45" s="80" t="s">
        <v>226</v>
      </c>
      <c r="N45" s="106" t="s">
        <v>256</v>
      </c>
      <c r="O45" s="81" t="s">
        <v>286</v>
      </c>
      <c r="P45" s="3">
        <v>7</v>
      </c>
      <c r="Q45" s="112">
        <v>0.79276999999999997</v>
      </c>
      <c r="R45" s="43"/>
      <c r="S45" s="106" t="s">
        <v>227</v>
      </c>
      <c r="T45" s="79" t="s">
        <v>324</v>
      </c>
      <c r="U45" s="83" t="s">
        <v>347</v>
      </c>
      <c r="V45" s="43">
        <v>7</v>
      </c>
      <c r="W45" s="83"/>
      <c r="Y45" s="79" t="s">
        <v>228</v>
      </c>
      <c r="Z45" s="80" t="s">
        <v>376</v>
      </c>
      <c r="AA45" s="83" t="s">
        <v>287</v>
      </c>
      <c r="AB45" s="3">
        <v>7</v>
      </c>
      <c r="AC45" s="112">
        <v>0.7</v>
      </c>
      <c r="AE45" s="28"/>
      <c r="AF45" s="28"/>
      <c r="AG45" s="28"/>
      <c r="AH45"/>
    </row>
    <row r="46" spans="1:34" s="3" customFormat="1" ht="15" x14ac:dyDescent="0.2">
      <c r="A46" s="6"/>
      <c r="B46" s="38">
        <f t="shared" si="5"/>
        <v>33</v>
      </c>
      <c r="C46" s="93" t="s">
        <v>69</v>
      </c>
      <c r="D46" s="75">
        <f t="shared" si="6"/>
        <v>1</v>
      </c>
      <c r="E46" s="95" t="s">
        <v>93</v>
      </c>
      <c r="F46" s="97" t="s">
        <v>146</v>
      </c>
      <c r="G46" s="100" t="s">
        <v>168</v>
      </c>
      <c r="H46" s="100" t="s">
        <v>209</v>
      </c>
      <c r="I46" s="64" t="str">
        <f t="shared" si="7"/>
        <v>Digi-Key</v>
      </c>
      <c r="J46" s="64" t="str">
        <f t="shared" si="8"/>
        <v>P100HDKR-ND</v>
      </c>
      <c r="K46" s="78">
        <f t="shared" si="9"/>
        <v>0.1</v>
      </c>
      <c r="L46" s="3">
        <v>1</v>
      </c>
      <c r="M46" s="80" t="s">
        <v>226</v>
      </c>
      <c r="N46" s="106" t="s">
        <v>257</v>
      </c>
      <c r="O46" s="82" t="s">
        <v>286</v>
      </c>
      <c r="P46" s="3">
        <v>1</v>
      </c>
      <c r="Q46" s="112">
        <v>0.11325</v>
      </c>
      <c r="R46" s="43"/>
      <c r="S46" s="106" t="s">
        <v>228</v>
      </c>
      <c r="T46" s="79" t="s">
        <v>325</v>
      </c>
      <c r="U46" s="83" t="s">
        <v>287</v>
      </c>
      <c r="V46" s="43">
        <v>1</v>
      </c>
      <c r="W46" s="112">
        <v>0.1</v>
      </c>
      <c r="Y46" s="79" t="s">
        <v>227</v>
      </c>
      <c r="Z46" s="80" t="s">
        <v>377</v>
      </c>
      <c r="AA46" s="83" t="s">
        <v>287</v>
      </c>
      <c r="AB46" s="3">
        <v>1</v>
      </c>
      <c r="AC46" s="83"/>
      <c r="AE46" s="28"/>
      <c r="AF46" s="28"/>
      <c r="AG46" s="28"/>
      <c r="AH46"/>
    </row>
    <row r="47" spans="1:34" s="3" customFormat="1" ht="15" x14ac:dyDescent="0.2">
      <c r="A47" s="6"/>
      <c r="B47" s="34">
        <f t="shared" si="5"/>
        <v>34</v>
      </c>
      <c r="C47" s="92" t="s">
        <v>70</v>
      </c>
      <c r="D47" s="35">
        <f t="shared" si="6"/>
        <v>1</v>
      </c>
      <c r="E47" s="94" t="s">
        <v>93</v>
      </c>
      <c r="F47" s="96" t="s">
        <v>147</v>
      </c>
      <c r="G47" s="99" t="s">
        <v>168</v>
      </c>
      <c r="H47" s="102" t="s">
        <v>210</v>
      </c>
      <c r="I47" s="63" t="str">
        <f t="shared" si="7"/>
        <v>Digi-Key</v>
      </c>
      <c r="J47" s="63" t="str">
        <f t="shared" si="8"/>
        <v>P4.70KHCT-ND</v>
      </c>
      <c r="K47" s="77">
        <f t="shared" si="9"/>
        <v>0.1</v>
      </c>
      <c r="L47" s="3">
        <v>1</v>
      </c>
      <c r="M47" s="80" t="s">
        <v>227</v>
      </c>
      <c r="N47" s="106" t="s">
        <v>258</v>
      </c>
      <c r="O47" s="81" t="s">
        <v>287</v>
      </c>
      <c r="P47" s="3">
        <v>1</v>
      </c>
      <c r="Q47" s="83"/>
      <c r="R47" s="43"/>
      <c r="S47" s="106" t="s">
        <v>226</v>
      </c>
      <c r="T47" s="79" t="s">
        <v>326</v>
      </c>
      <c r="U47" s="83" t="s">
        <v>286</v>
      </c>
      <c r="V47" s="43">
        <v>1</v>
      </c>
      <c r="W47" s="112">
        <v>0.11325</v>
      </c>
      <c r="Y47" s="79" t="s">
        <v>228</v>
      </c>
      <c r="Z47" s="80" t="s">
        <v>378</v>
      </c>
      <c r="AA47" s="83" t="s">
        <v>287</v>
      </c>
      <c r="AB47" s="3">
        <v>1</v>
      </c>
      <c r="AC47" s="112">
        <v>0.1</v>
      </c>
      <c r="AE47" s="28"/>
      <c r="AF47" s="28"/>
      <c r="AG47" s="28"/>
      <c r="AH47"/>
    </row>
    <row r="48" spans="1:34" s="3" customFormat="1" ht="15" x14ac:dyDescent="0.2">
      <c r="A48" s="6"/>
      <c r="B48" s="38">
        <f t="shared" si="5"/>
        <v>35</v>
      </c>
      <c r="C48" s="93" t="s">
        <v>71</v>
      </c>
      <c r="D48" s="75">
        <f t="shared" si="6"/>
        <v>2</v>
      </c>
      <c r="E48" s="95" t="s">
        <v>93</v>
      </c>
      <c r="F48" s="97" t="s">
        <v>148</v>
      </c>
      <c r="G48" s="100" t="s">
        <v>168</v>
      </c>
      <c r="H48" s="100" t="s">
        <v>211</v>
      </c>
      <c r="I48" s="64" t="str">
        <f t="shared" si="7"/>
        <v>Digi-Key</v>
      </c>
      <c r="J48" s="64" t="str">
        <f t="shared" si="8"/>
        <v>P100KHCT-ND</v>
      </c>
      <c r="K48" s="78">
        <f t="shared" si="9"/>
        <v>0.2</v>
      </c>
      <c r="L48" s="3">
        <v>2</v>
      </c>
      <c r="M48" s="80" t="s">
        <v>226</v>
      </c>
      <c r="N48" s="106" t="s">
        <v>259</v>
      </c>
      <c r="O48" s="82" t="s">
        <v>286</v>
      </c>
      <c r="P48" s="3">
        <v>2</v>
      </c>
      <c r="Q48" s="112">
        <v>0.22650999999999999</v>
      </c>
      <c r="R48" s="43"/>
      <c r="S48" s="106" t="s">
        <v>227</v>
      </c>
      <c r="T48" s="79" t="s">
        <v>327</v>
      </c>
      <c r="U48" s="83" t="s">
        <v>287</v>
      </c>
      <c r="V48" s="43">
        <v>2</v>
      </c>
      <c r="W48" s="83"/>
      <c r="Y48" s="79" t="s">
        <v>228</v>
      </c>
      <c r="Z48" s="80" t="s">
        <v>379</v>
      </c>
      <c r="AA48" s="83" t="s">
        <v>287</v>
      </c>
      <c r="AB48" s="3">
        <v>2</v>
      </c>
      <c r="AC48" s="112">
        <v>0.2</v>
      </c>
      <c r="AE48" s="28"/>
      <c r="AF48" s="28"/>
      <c r="AG48" s="28"/>
      <c r="AH48"/>
    </row>
    <row r="49" spans="1:34" s="3" customFormat="1" ht="15" x14ac:dyDescent="0.2">
      <c r="A49" s="6"/>
      <c r="B49" s="34">
        <f t="shared" si="5"/>
        <v>36</v>
      </c>
      <c r="C49" s="92" t="s">
        <v>72</v>
      </c>
      <c r="D49" s="35">
        <f t="shared" si="6"/>
        <v>2</v>
      </c>
      <c r="E49" s="94" t="s">
        <v>93</v>
      </c>
      <c r="F49" s="96" t="s">
        <v>149</v>
      </c>
      <c r="G49" s="99" t="s">
        <v>168</v>
      </c>
      <c r="H49" s="102" t="s">
        <v>212</v>
      </c>
      <c r="I49" s="63" t="str">
        <f t="shared" si="7"/>
        <v>Digi-Key</v>
      </c>
      <c r="J49" s="63" t="str">
        <f t="shared" si="8"/>
        <v>P12.0KHCT-ND</v>
      </c>
      <c r="K49" s="77">
        <f t="shared" si="9"/>
        <v>0.2</v>
      </c>
      <c r="L49" s="3">
        <v>2</v>
      </c>
      <c r="M49" s="80" t="s">
        <v>226</v>
      </c>
      <c r="N49" s="106" t="s">
        <v>260</v>
      </c>
      <c r="O49" s="81" t="s">
        <v>286</v>
      </c>
      <c r="P49" s="3">
        <v>2</v>
      </c>
      <c r="Q49" s="112">
        <v>0.22650999999999999</v>
      </c>
      <c r="R49" s="43"/>
      <c r="S49" s="106" t="s">
        <v>227</v>
      </c>
      <c r="T49" s="79" t="s">
        <v>328</v>
      </c>
      <c r="U49" s="83" t="s">
        <v>347</v>
      </c>
      <c r="V49" s="43">
        <v>2</v>
      </c>
      <c r="W49" s="83"/>
      <c r="Y49" s="79" t="s">
        <v>228</v>
      </c>
      <c r="Z49" s="80" t="s">
        <v>380</v>
      </c>
      <c r="AA49" s="83" t="s">
        <v>287</v>
      </c>
      <c r="AB49" s="3">
        <v>2</v>
      </c>
      <c r="AC49" s="112">
        <v>0.2</v>
      </c>
      <c r="AE49" s="28"/>
      <c r="AF49" s="28"/>
      <c r="AG49" s="28"/>
      <c r="AH49"/>
    </row>
    <row r="50" spans="1:34" s="3" customFormat="1" ht="15" x14ac:dyDescent="0.2">
      <c r="A50" s="6"/>
      <c r="B50" s="38">
        <f t="shared" si="5"/>
        <v>37</v>
      </c>
      <c r="C50" s="93" t="s">
        <v>73</v>
      </c>
      <c r="D50" s="75">
        <f t="shared" si="6"/>
        <v>2</v>
      </c>
      <c r="E50" s="95" t="s">
        <v>93</v>
      </c>
      <c r="F50" s="97" t="s">
        <v>150</v>
      </c>
      <c r="G50" s="100" t="s">
        <v>168</v>
      </c>
      <c r="H50" s="100" t="s">
        <v>213</v>
      </c>
      <c r="I50" s="64" t="str">
        <f t="shared" si="7"/>
        <v>Digi-Key</v>
      </c>
      <c r="J50" s="64" t="str">
        <f t="shared" si="8"/>
        <v>P34.0KHDKR-ND</v>
      </c>
      <c r="K50" s="78">
        <f t="shared" si="9"/>
        <v>0.2</v>
      </c>
      <c r="L50" s="3">
        <v>2</v>
      </c>
      <c r="M50" s="80" t="s">
        <v>228</v>
      </c>
      <c r="N50" s="106" t="s">
        <v>261</v>
      </c>
      <c r="O50" s="82" t="s">
        <v>287</v>
      </c>
      <c r="P50" s="3">
        <v>2</v>
      </c>
      <c r="Q50" s="112">
        <v>0.2</v>
      </c>
      <c r="R50" s="43"/>
      <c r="S50" s="106" t="s">
        <v>226</v>
      </c>
      <c r="T50" s="79" t="s">
        <v>329</v>
      </c>
      <c r="U50" s="83" t="s">
        <v>286</v>
      </c>
      <c r="V50" s="43">
        <v>2</v>
      </c>
      <c r="W50" s="112">
        <v>0.22650999999999999</v>
      </c>
      <c r="Y50" s="79" t="s">
        <v>27</v>
      </c>
      <c r="Z50" s="80" t="s">
        <v>27</v>
      </c>
      <c r="AA50" s="83"/>
      <c r="AC50" s="83"/>
      <c r="AE50" s="28"/>
      <c r="AF50" s="28"/>
      <c r="AG50" s="28"/>
      <c r="AH50"/>
    </row>
    <row r="51" spans="1:34" s="3" customFormat="1" ht="15" x14ac:dyDescent="0.2">
      <c r="A51" s="6"/>
      <c r="B51" s="34">
        <f t="shared" si="5"/>
        <v>38</v>
      </c>
      <c r="C51" s="92" t="s">
        <v>74</v>
      </c>
      <c r="D51" s="35">
        <f t="shared" si="6"/>
        <v>6</v>
      </c>
      <c r="E51" s="94" t="s">
        <v>93</v>
      </c>
      <c r="F51" s="96" t="s">
        <v>151</v>
      </c>
      <c r="G51" s="99" t="s">
        <v>168</v>
      </c>
      <c r="H51" s="102" t="s">
        <v>214</v>
      </c>
      <c r="I51" s="63" t="str">
        <f t="shared" si="7"/>
        <v>Digi-Key</v>
      </c>
      <c r="J51" s="63" t="str">
        <f t="shared" si="8"/>
        <v>P10.0KHCT-ND</v>
      </c>
      <c r="K51" s="77">
        <f t="shared" si="9"/>
        <v>0.6</v>
      </c>
      <c r="L51" s="3">
        <v>6</v>
      </c>
      <c r="M51" s="80" t="s">
        <v>227</v>
      </c>
      <c r="N51" s="106" t="s">
        <v>262</v>
      </c>
      <c r="O51" s="81" t="s">
        <v>287</v>
      </c>
      <c r="P51" s="3">
        <v>6</v>
      </c>
      <c r="Q51" s="83"/>
      <c r="R51" s="43"/>
      <c r="S51" s="106" t="s">
        <v>228</v>
      </c>
      <c r="T51" s="79" t="s">
        <v>330</v>
      </c>
      <c r="U51" s="83" t="s">
        <v>287</v>
      </c>
      <c r="V51" s="43">
        <v>6</v>
      </c>
      <c r="W51" s="112">
        <v>0.6</v>
      </c>
      <c r="Y51" s="79" t="s">
        <v>226</v>
      </c>
      <c r="Z51" s="80" t="s">
        <v>381</v>
      </c>
      <c r="AA51" s="83" t="s">
        <v>286</v>
      </c>
      <c r="AB51" s="3">
        <v>6</v>
      </c>
      <c r="AC51" s="112">
        <v>0.67952000000000001</v>
      </c>
      <c r="AE51" s="28"/>
      <c r="AF51" s="28"/>
      <c r="AG51" s="28"/>
      <c r="AH51"/>
    </row>
    <row r="52" spans="1:34" s="3" customFormat="1" ht="15" x14ac:dyDescent="0.2">
      <c r="A52" s="6"/>
      <c r="B52" s="38">
        <f t="shared" si="5"/>
        <v>39</v>
      </c>
      <c r="C52" s="93" t="s">
        <v>75</v>
      </c>
      <c r="D52" s="75">
        <f t="shared" si="6"/>
        <v>1</v>
      </c>
      <c r="E52" s="95" t="s">
        <v>93</v>
      </c>
      <c r="F52" s="97" t="s">
        <v>152</v>
      </c>
      <c r="G52" s="100" t="s">
        <v>168</v>
      </c>
      <c r="H52" s="100" t="s">
        <v>215</v>
      </c>
      <c r="I52" s="64" t="str">
        <f t="shared" si="7"/>
        <v>Digi-Key</v>
      </c>
      <c r="J52" s="64" t="str">
        <f t="shared" si="8"/>
        <v>P5.76KHCT-ND</v>
      </c>
      <c r="K52" s="78">
        <f t="shared" si="9"/>
        <v>0.1</v>
      </c>
      <c r="L52" s="3">
        <v>1</v>
      </c>
      <c r="M52" s="80" t="s">
        <v>228</v>
      </c>
      <c r="N52" s="106" t="s">
        <v>263</v>
      </c>
      <c r="O52" s="82" t="s">
        <v>287</v>
      </c>
      <c r="P52" s="3">
        <v>1</v>
      </c>
      <c r="Q52" s="112">
        <v>0.1</v>
      </c>
      <c r="R52" s="43"/>
      <c r="S52" s="106" t="s">
        <v>227</v>
      </c>
      <c r="T52" s="79" t="s">
        <v>331</v>
      </c>
      <c r="U52" s="83"/>
      <c r="V52" s="43">
        <v>1</v>
      </c>
      <c r="W52" s="83"/>
      <c r="Y52" s="79" t="s">
        <v>226</v>
      </c>
      <c r="Z52" s="80" t="s">
        <v>382</v>
      </c>
      <c r="AA52" s="83" t="s">
        <v>286</v>
      </c>
      <c r="AB52" s="3">
        <v>1</v>
      </c>
      <c r="AC52" s="112">
        <v>0.11325</v>
      </c>
      <c r="AE52" s="28"/>
      <c r="AF52" s="28"/>
      <c r="AG52" s="28"/>
      <c r="AH52"/>
    </row>
    <row r="53" spans="1:34" s="3" customFormat="1" ht="15" x14ac:dyDescent="0.2">
      <c r="A53" s="6"/>
      <c r="B53" s="34">
        <f t="shared" si="5"/>
        <v>40</v>
      </c>
      <c r="C53" s="92" t="s">
        <v>76</v>
      </c>
      <c r="D53" s="35">
        <f t="shared" si="6"/>
        <v>1</v>
      </c>
      <c r="E53" s="94" t="s">
        <v>93</v>
      </c>
      <c r="F53" s="96" t="s">
        <v>153</v>
      </c>
      <c r="G53" s="99" t="s">
        <v>177</v>
      </c>
      <c r="H53" s="102" t="s">
        <v>216</v>
      </c>
      <c r="I53" s="63" t="str">
        <f t="shared" si="7"/>
        <v>Digi-Key</v>
      </c>
      <c r="J53" s="63" t="str">
        <f t="shared" si="8"/>
        <v>311-4.02KHRDKR-ND</v>
      </c>
      <c r="K53" s="77">
        <f t="shared" si="9"/>
        <v>0.1</v>
      </c>
      <c r="L53" s="3">
        <v>1</v>
      </c>
      <c r="M53" s="80" t="s">
        <v>228</v>
      </c>
      <c r="N53" s="106" t="s">
        <v>264</v>
      </c>
      <c r="O53" s="81" t="s">
        <v>287</v>
      </c>
      <c r="P53" s="3">
        <v>1</v>
      </c>
      <c r="Q53" s="112">
        <v>0.1</v>
      </c>
      <c r="R53" s="43"/>
      <c r="S53" s="106" t="s">
        <v>226</v>
      </c>
      <c r="T53" s="79" t="s">
        <v>332</v>
      </c>
      <c r="U53" s="83" t="s">
        <v>286</v>
      </c>
      <c r="V53" s="43">
        <v>1</v>
      </c>
      <c r="W53" s="112">
        <v>0.11325</v>
      </c>
      <c r="Y53" s="79" t="s">
        <v>27</v>
      </c>
      <c r="Z53" s="80" t="s">
        <v>27</v>
      </c>
      <c r="AA53" s="83"/>
      <c r="AC53" s="83"/>
      <c r="AE53" s="28"/>
      <c r="AF53" s="28"/>
      <c r="AG53" s="28"/>
      <c r="AH53"/>
    </row>
    <row r="54" spans="1:34" s="3" customFormat="1" ht="15" x14ac:dyDescent="0.2">
      <c r="A54" s="6"/>
      <c r="B54" s="38">
        <f t="shared" si="5"/>
        <v>41</v>
      </c>
      <c r="C54" s="93" t="s">
        <v>77</v>
      </c>
      <c r="D54" s="75">
        <f t="shared" si="6"/>
        <v>2</v>
      </c>
      <c r="E54" s="95" t="s">
        <v>93</v>
      </c>
      <c r="F54" s="97" t="s">
        <v>154</v>
      </c>
      <c r="G54" s="100" t="s">
        <v>177</v>
      </c>
      <c r="H54" s="100" t="s">
        <v>217</v>
      </c>
      <c r="I54" s="64" t="str">
        <f t="shared" si="7"/>
        <v>Digi-Key</v>
      </c>
      <c r="J54" s="64" t="str">
        <f t="shared" si="8"/>
        <v>311-3.09KHRDKR-ND</v>
      </c>
      <c r="K54" s="78">
        <f t="shared" si="9"/>
        <v>0.2</v>
      </c>
      <c r="L54" s="3">
        <v>2</v>
      </c>
      <c r="M54" s="80" t="s">
        <v>228</v>
      </c>
      <c r="N54" s="106" t="s">
        <v>265</v>
      </c>
      <c r="O54" s="82" t="s">
        <v>287</v>
      </c>
      <c r="P54" s="3">
        <v>2</v>
      </c>
      <c r="Q54" s="112">
        <v>0.2</v>
      </c>
      <c r="R54" s="43"/>
      <c r="S54" s="106" t="s">
        <v>227</v>
      </c>
      <c r="T54" s="79" t="s">
        <v>333</v>
      </c>
      <c r="U54" s="83"/>
      <c r="V54" s="43"/>
      <c r="W54" s="83"/>
      <c r="Y54" s="79" t="s">
        <v>226</v>
      </c>
      <c r="Z54" s="80" t="s">
        <v>383</v>
      </c>
      <c r="AA54" s="83" t="s">
        <v>286</v>
      </c>
      <c r="AB54" s="3">
        <v>2</v>
      </c>
      <c r="AC54" s="112">
        <v>0.22650999999999999</v>
      </c>
      <c r="AE54" s="28"/>
      <c r="AF54" s="28"/>
      <c r="AG54" s="28"/>
      <c r="AH54"/>
    </row>
    <row r="55" spans="1:34" s="3" customFormat="1" ht="15" x14ac:dyDescent="0.2">
      <c r="A55" s="6"/>
      <c r="B55" s="34">
        <f t="shared" si="5"/>
        <v>42</v>
      </c>
      <c r="C55" s="92" t="s">
        <v>78</v>
      </c>
      <c r="D55" s="35">
        <f t="shared" si="6"/>
        <v>1</v>
      </c>
      <c r="E55" s="94" t="s">
        <v>93</v>
      </c>
      <c r="F55" s="96" t="s">
        <v>155</v>
      </c>
      <c r="G55" s="99" t="s">
        <v>177</v>
      </c>
      <c r="H55" s="102" t="s">
        <v>218</v>
      </c>
      <c r="I55" s="63" t="str">
        <f t="shared" si="7"/>
        <v>Digi-Key</v>
      </c>
      <c r="J55" s="63" t="str">
        <f t="shared" si="8"/>
        <v>311-1.74KHRDKR-ND</v>
      </c>
      <c r="K55" s="77">
        <f t="shared" si="9"/>
        <v>0.1</v>
      </c>
      <c r="L55" s="3">
        <v>1</v>
      </c>
      <c r="M55" s="80" t="s">
        <v>226</v>
      </c>
      <c r="N55" s="106" t="s">
        <v>266</v>
      </c>
      <c r="O55" s="81" t="s">
        <v>286</v>
      </c>
      <c r="P55" s="3">
        <v>1</v>
      </c>
      <c r="Q55" s="112">
        <v>0.11325</v>
      </c>
      <c r="R55" s="43"/>
      <c r="S55" s="106" t="s">
        <v>227</v>
      </c>
      <c r="T55" s="79" t="s">
        <v>334</v>
      </c>
      <c r="U55" s="83"/>
      <c r="V55" s="43"/>
      <c r="W55" s="83"/>
      <c r="Y55" s="79" t="s">
        <v>228</v>
      </c>
      <c r="Z55" s="80" t="s">
        <v>384</v>
      </c>
      <c r="AA55" s="83" t="s">
        <v>287</v>
      </c>
      <c r="AB55" s="3">
        <v>1</v>
      </c>
      <c r="AC55" s="112">
        <v>0.1</v>
      </c>
      <c r="AE55" s="28"/>
      <c r="AF55" s="28"/>
      <c r="AG55" s="28"/>
      <c r="AH55"/>
    </row>
    <row r="56" spans="1:34" s="3" customFormat="1" ht="30" x14ac:dyDescent="0.2">
      <c r="A56" s="6"/>
      <c r="B56" s="38">
        <f t="shared" si="5"/>
        <v>43</v>
      </c>
      <c r="C56" s="93" t="s">
        <v>79</v>
      </c>
      <c r="D56" s="75">
        <f t="shared" si="6"/>
        <v>4</v>
      </c>
      <c r="E56" s="95" t="s">
        <v>109</v>
      </c>
      <c r="F56" s="97" t="s">
        <v>156</v>
      </c>
      <c r="G56" s="100" t="s">
        <v>178</v>
      </c>
      <c r="H56" s="100" t="s">
        <v>219</v>
      </c>
      <c r="I56" s="64" t="str">
        <f t="shared" si="7"/>
        <v>Digi-Key</v>
      </c>
      <c r="J56" s="64" t="str">
        <f t="shared" si="8"/>
        <v>LT1963AEFE#PBF-ND</v>
      </c>
      <c r="K56" s="78">
        <f t="shared" si="9"/>
        <v>21.12</v>
      </c>
      <c r="L56" s="3">
        <v>4</v>
      </c>
      <c r="M56" s="80" t="s">
        <v>227</v>
      </c>
      <c r="N56" s="106" t="s">
        <v>267</v>
      </c>
      <c r="O56" s="82" t="s">
        <v>292</v>
      </c>
      <c r="P56" s="3">
        <v>4</v>
      </c>
      <c r="Q56" s="83"/>
      <c r="R56" s="43"/>
      <c r="S56" s="106" t="s">
        <v>228</v>
      </c>
      <c r="T56" s="79" t="s">
        <v>335</v>
      </c>
      <c r="U56" s="83" t="s">
        <v>354</v>
      </c>
      <c r="V56" s="43">
        <v>4</v>
      </c>
      <c r="W56" s="112">
        <v>21.12</v>
      </c>
      <c r="Y56" s="79" t="s">
        <v>27</v>
      </c>
      <c r="Z56" s="80" t="s">
        <v>27</v>
      </c>
      <c r="AA56" s="83"/>
      <c r="AC56" s="83"/>
      <c r="AE56" s="28"/>
      <c r="AF56" s="28"/>
      <c r="AG56" s="28"/>
      <c r="AH56"/>
    </row>
    <row r="57" spans="1:34" s="3" customFormat="1" ht="30" x14ac:dyDescent="0.2">
      <c r="A57" s="6"/>
      <c r="B57" s="34">
        <f t="shared" si="5"/>
        <v>44</v>
      </c>
      <c r="C57" s="92" t="s">
        <v>80</v>
      </c>
      <c r="D57" s="35">
        <f t="shared" si="6"/>
        <v>2</v>
      </c>
      <c r="E57" s="94" t="s">
        <v>110</v>
      </c>
      <c r="F57" s="96" t="s">
        <v>157</v>
      </c>
      <c r="G57" s="99" t="s">
        <v>179</v>
      </c>
      <c r="H57" s="102" t="s">
        <v>220</v>
      </c>
      <c r="I57" s="63" t="str">
        <f t="shared" si="7"/>
        <v>Digi-Key</v>
      </c>
      <c r="J57" s="63" t="str">
        <f t="shared" si="8"/>
        <v>LMZ14203HTZE/NOPB-ND</v>
      </c>
      <c r="K57" s="77">
        <f t="shared" si="9"/>
        <v>40.380000000000003</v>
      </c>
      <c r="L57" s="3">
        <v>2</v>
      </c>
      <c r="M57" s="80" t="s">
        <v>228</v>
      </c>
      <c r="N57" s="106" t="s">
        <v>268</v>
      </c>
      <c r="O57" s="81" t="s">
        <v>293</v>
      </c>
      <c r="P57" s="3">
        <v>2</v>
      </c>
      <c r="Q57" s="112">
        <v>40.380000000000003</v>
      </c>
      <c r="R57" s="43"/>
      <c r="S57" s="106" t="s">
        <v>226</v>
      </c>
      <c r="T57" s="79" t="s">
        <v>336</v>
      </c>
      <c r="U57" s="83">
        <v>2192852</v>
      </c>
      <c r="V57" s="43">
        <v>2</v>
      </c>
      <c r="W57" s="83">
        <v>43.857039999999998</v>
      </c>
      <c r="Y57" s="79" t="s">
        <v>27</v>
      </c>
      <c r="Z57" s="80" t="s">
        <v>27</v>
      </c>
      <c r="AA57" s="83"/>
      <c r="AC57" s="83"/>
      <c r="AE57" s="28"/>
      <c r="AF57" s="28"/>
      <c r="AG57" s="28"/>
      <c r="AH57"/>
    </row>
    <row r="58" spans="1:34" s="3" customFormat="1" ht="15" x14ac:dyDescent="0.2">
      <c r="A58" s="6"/>
      <c r="B58" s="38">
        <f t="shared" si="5"/>
        <v>45</v>
      </c>
      <c r="C58" s="93" t="s">
        <v>81</v>
      </c>
      <c r="D58" s="75">
        <f t="shared" si="6"/>
        <v>2</v>
      </c>
      <c r="E58" s="95" t="s">
        <v>111</v>
      </c>
      <c r="F58" s="97" t="s">
        <v>158</v>
      </c>
      <c r="G58" s="100" t="s">
        <v>178</v>
      </c>
      <c r="H58" s="100" t="s">
        <v>221</v>
      </c>
      <c r="I58" s="64" t="str">
        <f t="shared" si="7"/>
        <v>Digi-Key</v>
      </c>
      <c r="J58" s="64" t="str">
        <f t="shared" si="8"/>
        <v>LT1763CS8#PBF-ND</v>
      </c>
      <c r="K58" s="78">
        <f t="shared" si="9"/>
        <v>8.3000000000000007</v>
      </c>
      <c r="L58" s="3">
        <v>2</v>
      </c>
      <c r="M58" s="80" t="s">
        <v>228</v>
      </c>
      <c r="N58" s="106" t="s">
        <v>269</v>
      </c>
      <c r="O58" s="82" t="s">
        <v>294</v>
      </c>
      <c r="P58" s="3">
        <v>2</v>
      </c>
      <c r="Q58" s="112">
        <v>8.3000000000000007</v>
      </c>
      <c r="R58" s="43"/>
      <c r="S58" s="106" t="s">
        <v>227</v>
      </c>
      <c r="T58" s="79" t="s">
        <v>337</v>
      </c>
      <c r="U58" s="83" t="s">
        <v>355</v>
      </c>
      <c r="V58" s="43">
        <v>2</v>
      </c>
      <c r="W58" s="83"/>
      <c r="Y58" s="79" t="s">
        <v>228</v>
      </c>
      <c r="Z58" s="80" t="s">
        <v>385</v>
      </c>
      <c r="AA58" s="83" t="s">
        <v>399</v>
      </c>
      <c r="AB58" s="3">
        <v>2</v>
      </c>
      <c r="AC58" s="112">
        <v>9.56</v>
      </c>
      <c r="AE58" s="28"/>
      <c r="AF58" s="28"/>
      <c r="AG58" s="28"/>
      <c r="AH58"/>
    </row>
    <row r="59" spans="1:34" s="3" customFormat="1" ht="15" x14ac:dyDescent="0.2">
      <c r="A59" s="6"/>
      <c r="B59" s="34">
        <f t="shared" si="5"/>
        <v>46</v>
      </c>
      <c r="C59" s="92" t="s">
        <v>82</v>
      </c>
      <c r="D59" s="35">
        <f t="shared" si="6"/>
        <v>1</v>
      </c>
      <c r="E59" s="94" t="s">
        <v>112</v>
      </c>
      <c r="F59" s="96" t="s">
        <v>159</v>
      </c>
      <c r="G59" s="99" t="s">
        <v>180</v>
      </c>
      <c r="H59" s="102" t="s">
        <v>159</v>
      </c>
      <c r="I59" s="63" t="str">
        <f t="shared" si="7"/>
        <v>Mouser</v>
      </c>
      <c r="J59" s="63" t="str">
        <f t="shared" si="8"/>
        <v/>
      </c>
      <c r="K59" s="77">
        <f t="shared" si="9"/>
        <v>0</v>
      </c>
      <c r="L59" s="3">
        <v>1</v>
      </c>
      <c r="M59" s="80" t="s">
        <v>226</v>
      </c>
      <c r="N59" s="106" t="s">
        <v>27</v>
      </c>
      <c r="O59" s="81"/>
      <c r="Q59" s="83"/>
      <c r="R59" s="43"/>
      <c r="S59" s="106" t="s">
        <v>228</v>
      </c>
      <c r="T59" s="79" t="s">
        <v>27</v>
      </c>
      <c r="U59" s="83"/>
      <c r="V59" s="43"/>
      <c r="W59" s="83"/>
      <c r="Y59" s="79" t="s">
        <v>27</v>
      </c>
      <c r="Z59" s="80" t="s">
        <v>27</v>
      </c>
      <c r="AA59" s="83"/>
      <c r="AC59" s="83"/>
      <c r="AE59" s="28"/>
      <c r="AF59" s="28"/>
      <c r="AG59" s="28"/>
      <c r="AH59"/>
    </row>
    <row r="60" spans="1:34" s="3" customFormat="1" ht="15" x14ac:dyDescent="0.2">
      <c r="A60" s="6"/>
      <c r="B60" s="38">
        <f t="shared" si="5"/>
        <v>47</v>
      </c>
      <c r="C60" s="93" t="s">
        <v>83</v>
      </c>
      <c r="D60" s="75">
        <f t="shared" si="6"/>
        <v>1</v>
      </c>
      <c r="E60" s="95" t="s">
        <v>113</v>
      </c>
      <c r="F60" s="97" t="s">
        <v>160</v>
      </c>
      <c r="G60" s="100" t="s">
        <v>181</v>
      </c>
      <c r="H60" s="100" t="s">
        <v>222</v>
      </c>
      <c r="I60" s="64" t="str">
        <f t="shared" si="7"/>
        <v>Digi-Key</v>
      </c>
      <c r="J60" s="64" t="str">
        <f t="shared" si="8"/>
        <v>SW1120-ND</v>
      </c>
      <c r="K60" s="78">
        <f t="shared" si="9"/>
        <v>1.51</v>
      </c>
      <c r="L60" s="3">
        <v>1</v>
      </c>
      <c r="M60" s="80" t="s">
        <v>226</v>
      </c>
      <c r="N60" s="106" t="s">
        <v>270</v>
      </c>
      <c r="O60" s="82">
        <v>164216</v>
      </c>
      <c r="P60" s="3">
        <v>1</v>
      </c>
      <c r="Q60" s="83">
        <v>1.6421600000000001</v>
      </c>
      <c r="R60" s="43"/>
      <c r="S60" s="106" t="s">
        <v>227</v>
      </c>
      <c r="T60" s="79" t="s">
        <v>338</v>
      </c>
      <c r="U60" s="83"/>
      <c r="V60" s="43">
        <v>1</v>
      </c>
      <c r="W60" s="83"/>
      <c r="Y60" s="79" t="s">
        <v>228</v>
      </c>
      <c r="Z60" s="80" t="s">
        <v>386</v>
      </c>
      <c r="AA60" s="83" t="s">
        <v>400</v>
      </c>
      <c r="AB60" s="3">
        <v>1</v>
      </c>
      <c r="AC60" s="112">
        <v>1.51</v>
      </c>
      <c r="AE60" s="28"/>
      <c r="AF60" s="28"/>
      <c r="AG60" s="28"/>
      <c r="AH60"/>
    </row>
    <row r="61" spans="1:34" s="3" customFormat="1" ht="30" x14ac:dyDescent="0.2">
      <c r="A61" s="6"/>
      <c r="B61" s="34">
        <f t="shared" si="5"/>
        <v>48</v>
      </c>
      <c r="C61" s="92" t="s">
        <v>84</v>
      </c>
      <c r="D61" s="35">
        <f t="shared" si="6"/>
        <v>1</v>
      </c>
      <c r="E61" s="94" t="s">
        <v>114</v>
      </c>
      <c r="F61" s="96" t="s">
        <v>161</v>
      </c>
      <c r="G61" s="99" t="s">
        <v>182</v>
      </c>
      <c r="H61" s="102" t="s">
        <v>223</v>
      </c>
      <c r="I61" s="63" t="str">
        <f t="shared" si="7"/>
        <v>Mouser</v>
      </c>
      <c r="J61" s="63" t="str">
        <f t="shared" si="8"/>
        <v>538-43650-0413</v>
      </c>
      <c r="K61" s="77">
        <f t="shared" si="9"/>
        <v>2.5057100000000001</v>
      </c>
      <c r="L61" s="3">
        <v>1</v>
      </c>
      <c r="M61" s="80" t="s">
        <v>228</v>
      </c>
      <c r="N61" s="106" t="s">
        <v>271</v>
      </c>
      <c r="O61" s="81" t="s">
        <v>295</v>
      </c>
      <c r="P61" s="3">
        <v>1</v>
      </c>
      <c r="Q61" s="112">
        <v>3.02</v>
      </c>
      <c r="R61" s="43"/>
      <c r="S61" s="106" t="s">
        <v>226</v>
      </c>
      <c r="T61" s="79" t="s">
        <v>339</v>
      </c>
      <c r="U61" s="83">
        <v>250571</v>
      </c>
      <c r="V61" s="43">
        <v>1</v>
      </c>
      <c r="W61" s="83">
        <v>2.5057100000000001</v>
      </c>
      <c r="Y61" s="79" t="s">
        <v>27</v>
      </c>
      <c r="Z61" s="80" t="s">
        <v>27</v>
      </c>
      <c r="AA61" s="83"/>
      <c r="AC61" s="83"/>
      <c r="AE61" s="28"/>
      <c r="AF61" s="28"/>
      <c r="AG61" s="28"/>
      <c r="AH61"/>
    </row>
    <row r="62" spans="1:34" ht="34.5" customHeight="1" x14ac:dyDescent="0.25">
      <c r="A62" s="6"/>
      <c r="B62" s="107" t="s">
        <v>5</v>
      </c>
      <c r="C62" s="108"/>
      <c r="D62" s="27" t="s">
        <v>25</v>
      </c>
      <c r="E62" s="57" t="s">
        <v>11</v>
      </c>
      <c r="F62" s="45"/>
      <c r="G62" s="26"/>
      <c r="H62" s="62"/>
      <c r="I62" s="60"/>
      <c r="J62" s="60"/>
      <c r="K62" s="27" t="s">
        <v>7</v>
      </c>
    </row>
    <row r="63" spans="1:34" ht="15" x14ac:dyDescent="0.2">
      <c r="A63" s="6"/>
      <c r="B63" s="9"/>
      <c r="C63" s="9" t="s">
        <v>8</v>
      </c>
      <c r="D63" s="76">
        <f>SUM(D14:D61)</f>
        <v>1594</v>
      </c>
      <c r="E63" s="10"/>
      <c r="F63" s="33"/>
      <c r="G63" s="10"/>
      <c r="H63" s="10"/>
      <c r="I63" s="10"/>
      <c r="J63" s="9"/>
      <c r="K63" s="76">
        <f>SUM(K14:K61)</f>
        <v>752.62787000000048</v>
      </c>
      <c r="O63" s="29"/>
    </row>
    <row r="64" spans="1:34" ht="15.75" thickBot="1" x14ac:dyDescent="0.25">
      <c r="A64" s="6"/>
      <c r="B64" s="11"/>
      <c r="C64" s="12"/>
      <c r="D64" s="53"/>
      <c r="E64" s="13"/>
      <c r="F64" s="54"/>
      <c r="G64" s="13"/>
      <c r="H64" s="13"/>
      <c r="I64" s="13"/>
      <c r="J64" s="13"/>
      <c r="K64" s="72"/>
    </row>
    <row r="65" spans="3:30" x14ac:dyDescent="0.2">
      <c r="AD65" s="39"/>
    </row>
    <row r="66" spans="3:30" x14ac:dyDescent="0.2">
      <c r="C66" s="1"/>
      <c r="D66" s="1"/>
      <c r="E66" s="1"/>
      <c r="AD66" s="39"/>
    </row>
    <row r="67" spans="3:30" x14ac:dyDescent="0.2">
      <c r="C67" s="1"/>
      <c r="D67" s="1"/>
      <c r="E67" s="1"/>
    </row>
    <row r="68" spans="3:30" x14ac:dyDescent="0.2">
      <c r="C68" s="1"/>
      <c r="D68" s="1"/>
      <c r="E68" s="1"/>
    </row>
    <row r="69" spans="3:30" x14ac:dyDescent="0.2">
      <c r="AD69" s="39"/>
    </row>
    <row r="70" spans="3:30" x14ac:dyDescent="0.2">
      <c r="AD70" s="39"/>
    </row>
  </sheetData>
  <mergeCells count="4">
    <mergeCell ref="B62:C62"/>
    <mergeCell ref="M12:Q12"/>
    <mergeCell ref="S12:W12"/>
    <mergeCell ref="Y12:AC12"/>
  </mergeCells>
  <phoneticPr fontId="0" type="noConversion"/>
  <pageMargins left="0.23622047244094491" right="0.19685039370078741" top="0.55118110236220474" bottom="0.35433070866141736" header="0.55118110236220474" footer="0.18"/>
  <pageSetup paperSize="9" scale="49" fitToHeight="0" orientation="landscape" horizontalDpi="200" verticalDpi="200" r:id="rId1"/>
  <headerFooter alignWithMargins="0">
    <oddFooter>&amp;L&amp;16UHM-HEPG-ID Laboratory&amp;C&amp;16&amp;F&amp;R&amp;16&amp;D      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Orel</dc:creator>
  <cp:lastModifiedBy>Peter Orel</cp:lastModifiedBy>
  <cp:lastPrinted>2014-09-01T20:31:09Z</cp:lastPrinted>
  <dcterms:created xsi:type="dcterms:W3CDTF">2002-11-05T15:28:02Z</dcterms:created>
  <dcterms:modified xsi:type="dcterms:W3CDTF">2015-11-02T01:33:16Z</dcterms:modified>
</cp:coreProperties>
</file>