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UHM\IDlab\_Projects\ITOP\Master Calibration Module\Boards\ITOP_MCM_Main\Ver_A\DOC\Sources\BOM\"/>
    </mc:Choice>
  </mc:AlternateContent>
  <bookViews>
    <workbookView xWindow="8955" yWindow="585" windowWidth="15480" windowHeight="11640"/>
  </bookViews>
  <sheets>
    <sheet name="Part List Report" sheetId="3" r:id="rId1"/>
  </sheets>
  <definedNames>
    <definedName name="_xlnm.Print_Area" localSheetId="0">'Part List Report'!$A$1:$K$153</definedName>
    <definedName name="_xlnm.Print_Titles" localSheetId="0">'Part List Report'!$13:$13</definedName>
  </definedNames>
  <calcPr calcId="152511"/>
</workbook>
</file>

<file path=xl/calcChain.xml><?xml version="1.0" encoding="utf-8"?>
<calcChain xmlns="http://schemas.openxmlformats.org/spreadsheetml/2006/main">
  <c r="Q31" i="3" l="1"/>
  <c r="Q30" i="3"/>
  <c r="Q34" i="3"/>
  <c r="Q71" i="3"/>
  <c r="Q69" i="3"/>
  <c r="Q68" i="3"/>
  <c r="Q67" i="3"/>
  <c r="K86" i="3" l="1"/>
  <c r="J86" i="3"/>
  <c r="I86" i="3"/>
  <c r="D86" i="3"/>
  <c r="B86" i="3"/>
  <c r="K85" i="3"/>
  <c r="J85" i="3"/>
  <c r="I85" i="3"/>
  <c r="D85" i="3"/>
  <c r="B85" i="3"/>
  <c r="K84" i="3"/>
  <c r="J84" i="3"/>
  <c r="I84" i="3"/>
  <c r="D84" i="3"/>
  <c r="B84" i="3"/>
  <c r="K83" i="3"/>
  <c r="J83" i="3"/>
  <c r="I83" i="3"/>
  <c r="D83" i="3"/>
  <c r="B83" i="3"/>
  <c r="K82" i="3"/>
  <c r="J82" i="3"/>
  <c r="I82" i="3"/>
  <c r="D82" i="3"/>
  <c r="B82" i="3"/>
  <c r="K81" i="3"/>
  <c r="J81" i="3"/>
  <c r="I81" i="3"/>
  <c r="D81" i="3"/>
  <c r="B81" i="3"/>
  <c r="K80" i="3"/>
  <c r="J80" i="3"/>
  <c r="I80" i="3"/>
  <c r="D80" i="3"/>
  <c r="B80" i="3"/>
  <c r="K79" i="3"/>
  <c r="J79" i="3"/>
  <c r="I79" i="3"/>
  <c r="D79" i="3"/>
  <c r="B79" i="3"/>
  <c r="K78" i="3"/>
  <c r="J78" i="3"/>
  <c r="I78" i="3"/>
  <c r="D78" i="3"/>
  <c r="B78" i="3"/>
  <c r="K77" i="3"/>
  <c r="J77" i="3"/>
  <c r="I77" i="3"/>
  <c r="D77" i="3"/>
  <c r="B77" i="3"/>
  <c r="K76" i="3"/>
  <c r="J76" i="3"/>
  <c r="I76" i="3"/>
  <c r="D76" i="3"/>
  <c r="B76" i="3"/>
  <c r="K75" i="3"/>
  <c r="J75" i="3"/>
  <c r="I75" i="3"/>
  <c r="D75" i="3"/>
  <c r="B75" i="3"/>
  <c r="K74" i="3"/>
  <c r="J74" i="3"/>
  <c r="I74" i="3"/>
  <c r="D74" i="3"/>
  <c r="B74" i="3"/>
  <c r="K73" i="3"/>
  <c r="J73" i="3"/>
  <c r="I73" i="3"/>
  <c r="D73" i="3"/>
  <c r="B73" i="3"/>
  <c r="K72" i="3"/>
  <c r="J72" i="3"/>
  <c r="I72" i="3"/>
  <c r="D72" i="3"/>
  <c r="B72" i="3"/>
  <c r="K71" i="3"/>
  <c r="J71" i="3"/>
  <c r="I71" i="3"/>
  <c r="D71" i="3"/>
  <c r="B71" i="3"/>
  <c r="K70" i="3"/>
  <c r="J70" i="3"/>
  <c r="I70" i="3"/>
  <c r="D70" i="3"/>
  <c r="B70" i="3"/>
  <c r="K69" i="3"/>
  <c r="J69" i="3"/>
  <c r="I69" i="3"/>
  <c r="D69" i="3"/>
  <c r="B69" i="3"/>
  <c r="K68" i="3"/>
  <c r="J68" i="3"/>
  <c r="I68" i="3"/>
  <c r="D68" i="3"/>
  <c r="B68" i="3"/>
  <c r="K67" i="3"/>
  <c r="J67" i="3"/>
  <c r="I67" i="3"/>
  <c r="D67" i="3"/>
  <c r="B67" i="3"/>
  <c r="K66" i="3"/>
  <c r="J66" i="3"/>
  <c r="I66" i="3"/>
  <c r="D66" i="3"/>
  <c r="B66" i="3"/>
  <c r="K65" i="3"/>
  <c r="J65" i="3"/>
  <c r="I65" i="3"/>
  <c r="D65" i="3"/>
  <c r="B65" i="3"/>
  <c r="K64" i="3"/>
  <c r="J64" i="3"/>
  <c r="I64" i="3"/>
  <c r="D64" i="3"/>
  <c r="B64" i="3"/>
  <c r="K63" i="3"/>
  <c r="J63" i="3"/>
  <c r="I63" i="3"/>
  <c r="D63" i="3"/>
  <c r="B63" i="3"/>
  <c r="K62" i="3"/>
  <c r="J62" i="3"/>
  <c r="I62" i="3"/>
  <c r="D62" i="3"/>
  <c r="B62" i="3"/>
  <c r="K61" i="3"/>
  <c r="J61" i="3"/>
  <c r="I61" i="3"/>
  <c r="D61" i="3"/>
  <c r="B61" i="3"/>
  <c r="K60" i="3"/>
  <c r="J60" i="3"/>
  <c r="I60" i="3"/>
  <c r="D60" i="3"/>
  <c r="B60" i="3"/>
  <c r="K59" i="3"/>
  <c r="J59" i="3"/>
  <c r="I59" i="3"/>
  <c r="D59" i="3"/>
  <c r="B59" i="3"/>
  <c r="K58" i="3"/>
  <c r="J58" i="3"/>
  <c r="I58" i="3"/>
  <c r="D58" i="3"/>
  <c r="B58" i="3"/>
  <c r="K57" i="3"/>
  <c r="J57" i="3"/>
  <c r="I57" i="3"/>
  <c r="D57" i="3"/>
  <c r="B57" i="3"/>
  <c r="K56" i="3"/>
  <c r="J56" i="3"/>
  <c r="I56" i="3"/>
  <c r="D56" i="3"/>
  <c r="B56" i="3"/>
  <c r="K55" i="3"/>
  <c r="J55" i="3"/>
  <c r="I55" i="3"/>
  <c r="D55" i="3"/>
  <c r="B55" i="3"/>
  <c r="K54" i="3"/>
  <c r="J54" i="3"/>
  <c r="I54" i="3"/>
  <c r="D54" i="3"/>
  <c r="B54" i="3"/>
  <c r="K53" i="3"/>
  <c r="J53" i="3"/>
  <c r="I53" i="3"/>
  <c r="D53" i="3"/>
  <c r="B53" i="3"/>
  <c r="K52" i="3"/>
  <c r="J52" i="3"/>
  <c r="I52" i="3"/>
  <c r="D52" i="3"/>
  <c r="B52" i="3"/>
  <c r="K51" i="3"/>
  <c r="J51" i="3"/>
  <c r="I51" i="3"/>
  <c r="D51" i="3"/>
  <c r="B51" i="3"/>
  <c r="K50" i="3"/>
  <c r="J50" i="3"/>
  <c r="I50" i="3"/>
  <c r="D50" i="3"/>
  <c r="B50" i="3"/>
  <c r="K49" i="3"/>
  <c r="J49" i="3"/>
  <c r="I49" i="3"/>
  <c r="D49" i="3"/>
  <c r="B49" i="3"/>
  <c r="K48" i="3"/>
  <c r="J48" i="3"/>
  <c r="I48" i="3"/>
  <c r="D48" i="3"/>
  <c r="B48" i="3"/>
  <c r="K47" i="3"/>
  <c r="J47" i="3"/>
  <c r="I47" i="3"/>
  <c r="D47" i="3"/>
  <c r="B47" i="3"/>
  <c r="K46" i="3"/>
  <c r="J46" i="3"/>
  <c r="I46" i="3"/>
  <c r="D46" i="3"/>
  <c r="B46" i="3"/>
  <c r="K45" i="3"/>
  <c r="J45" i="3"/>
  <c r="I45" i="3"/>
  <c r="D45" i="3"/>
  <c r="B45" i="3"/>
  <c r="K44" i="3"/>
  <c r="J44" i="3"/>
  <c r="I44" i="3"/>
  <c r="D44" i="3"/>
  <c r="B44" i="3"/>
  <c r="K43" i="3"/>
  <c r="J43" i="3"/>
  <c r="I43" i="3"/>
  <c r="D43" i="3"/>
  <c r="B43" i="3"/>
  <c r="K42" i="3"/>
  <c r="J42" i="3"/>
  <c r="I42" i="3"/>
  <c r="D42" i="3"/>
  <c r="B42" i="3"/>
  <c r="K41" i="3"/>
  <c r="J41" i="3"/>
  <c r="I41" i="3"/>
  <c r="D41" i="3"/>
  <c r="B41" i="3"/>
  <c r="K40" i="3"/>
  <c r="J40" i="3"/>
  <c r="I40" i="3"/>
  <c r="D40" i="3"/>
  <c r="B40" i="3"/>
  <c r="K39" i="3"/>
  <c r="J39" i="3"/>
  <c r="I39" i="3"/>
  <c r="D39" i="3"/>
  <c r="B39" i="3"/>
  <c r="K38" i="3"/>
  <c r="J38" i="3"/>
  <c r="I38" i="3"/>
  <c r="D38" i="3"/>
  <c r="B38" i="3"/>
  <c r="K37" i="3"/>
  <c r="J37" i="3"/>
  <c r="I37" i="3"/>
  <c r="D37" i="3"/>
  <c r="B37" i="3"/>
  <c r="K36" i="3"/>
  <c r="J36" i="3"/>
  <c r="I36" i="3"/>
  <c r="D36" i="3"/>
  <c r="B36" i="3"/>
  <c r="K35" i="3"/>
  <c r="J35" i="3"/>
  <c r="I35" i="3"/>
  <c r="D35" i="3"/>
  <c r="B35" i="3"/>
  <c r="K34" i="3"/>
  <c r="J34" i="3"/>
  <c r="I34" i="3"/>
  <c r="D34" i="3"/>
  <c r="B34" i="3"/>
  <c r="K33" i="3"/>
  <c r="J33" i="3"/>
  <c r="I33" i="3"/>
  <c r="D33" i="3"/>
  <c r="B33" i="3"/>
  <c r="K32" i="3"/>
  <c r="J32" i="3"/>
  <c r="I32" i="3"/>
  <c r="D32" i="3"/>
  <c r="B32" i="3"/>
  <c r="K31" i="3"/>
  <c r="J31" i="3"/>
  <c r="I31" i="3"/>
  <c r="D31" i="3"/>
  <c r="B31" i="3"/>
  <c r="K30" i="3"/>
  <c r="J30" i="3"/>
  <c r="I30" i="3"/>
  <c r="D30" i="3"/>
  <c r="B30" i="3"/>
  <c r="K29" i="3"/>
  <c r="J29" i="3"/>
  <c r="I29" i="3"/>
  <c r="D29" i="3"/>
  <c r="B29" i="3"/>
  <c r="K28" i="3"/>
  <c r="J28" i="3"/>
  <c r="I28" i="3"/>
  <c r="D28" i="3"/>
  <c r="B28" i="3"/>
  <c r="K27" i="3"/>
  <c r="J27" i="3"/>
  <c r="I27" i="3"/>
  <c r="D27" i="3"/>
  <c r="B27" i="3"/>
  <c r="K26" i="3"/>
  <c r="J26" i="3"/>
  <c r="I26" i="3"/>
  <c r="D26" i="3"/>
  <c r="B26" i="3"/>
  <c r="K25" i="3"/>
  <c r="J25" i="3"/>
  <c r="I25" i="3"/>
  <c r="D25" i="3"/>
  <c r="B25" i="3"/>
  <c r="K24" i="3"/>
  <c r="J24" i="3"/>
  <c r="I24" i="3"/>
  <c r="D24" i="3"/>
  <c r="B24" i="3"/>
  <c r="K23" i="3"/>
  <c r="J23" i="3"/>
  <c r="I23" i="3"/>
  <c r="D23" i="3"/>
  <c r="B23" i="3"/>
  <c r="K22" i="3"/>
  <c r="J22" i="3"/>
  <c r="I22" i="3"/>
  <c r="D22" i="3"/>
  <c r="B22" i="3"/>
  <c r="K21" i="3"/>
  <c r="J21" i="3"/>
  <c r="I21" i="3"/>
  <c r="D21" i="3"/>
  <c r="B21" i="3"/>
  <c r="K20" i="3"/>
  <c r="J20" i="3"/>
  <c r="I20" i="3"/>
  <c r="D20" i="3"/>
  <c r="B20" i="3"/>
  <c r="K19" i="3"/>
  <c r="J19" i="3"/>
  <c r="I19" i="3"/>
  <c r="D19" i="3"/>
  <c r="B19" i="3"/>
  <c r="K18" i="3"/>
  <c r="J18" i="3"/>
  <c r="I18" i="3"/>
  <c r="D18" i="3"/>
  <c r="B18" i="3"/>
  <c r="K17" i="3"/>
  <c r="J17" i="3"/>
  <c r="I17" i="3"/>
  <c r="D17" i="3"/>
  <c r="B17" i="3"/>
  <c r="K16" i="3"/>
  <c r="J16" i="3"/>
  <c r="I16" i="3"/>
  <c r="D16" i="3"/>
  <c r="B16" i="3"/>
  <c r="I15" i="3" l="1"/>
  <c r="I14" i="3"/>
  <c r="J15" i="3"/>
  <c r="J14" i="3"/>
  <c r="K14" i="3"/>
  <c r="K15" i="3"/>
  <c r="D15" i="3"/>
  <c r="D14" i="3"/>
  <c r="E9" i="3"/>
  <c r="D9" i="3"/>
  <c r="B15" i="3"/>
  <c r="B14" i="3"/>
  <c r="D88" i="3" l="1"/>
  <c r="K88" i="3"/>
</calcChain>
</file>

<file path=xl/sharedStrings.xml><?xml version="1.0" encoding="utf-8"?>
<sst xmlns="http://schemas.openxmlformats.org/spreadsheetml/2006/main" count="1001" uniqueCount="598">
  <si>
    <t>Source Data From:</t>
  </si>
  <si>
    <t>Project:</t>
  </si>
  <si>
    <t>Variant:</t>
  </si>
  <si>
    <t>Print Date:</t>
  </si>
  <si>
    <t>Report Date:</t>
  </si>
  <si>
    <t>Approved</t>
  </si>
  <si>
    <t>#</t>
  </si>
  <si>
    <t>Total Price</t>
  </si>
  <si>
    <t>Total components:</t>
  </si>
  <si>
    <t>Note:  The components listed in this document can be purchased from different suppliers, following the original manufacturer's part number.</t>
  </si>
  <si>
    <t xml:space="preserve">          Standard components (resistors and capacitors) can be produced by different manufacturers, however they must adhere to the quality requirements specified for the original components defined in this document.</t>
  </si>
  <si>
    <t>Notes:</t>
  </si>
  <si>
    <t>IDLAB Design #:</t>
  </si>
  <si>
    <t>High Energy Physics Group</t>
  </si>
  <si>
    <t>Instrumentation Development Lab</t>
  </si>
  <si>
    <t xml:space="preserve">          For all other components, the purchasing and assembly of alternatives, not specified in this document, must be authorized by the Instrumentation Development Laboratory</t>
  </si>
  <si>
    <t>Revision:</t>
  </si>
  <si>
    <t>per unit</t>
  </si>
  <si>
    <t>Supplier 1 Data</t>
  </si>
  <si>
    <t>Supplier 2 Data</t>
  </si>
  <si>
    <t>Supplier 3 Data</t>
  </si>
  <si>
    <t>Supplier</t>
  </si>
  <si>
    <t>Supplier Part Number</t>
  </si>
  <si>
    <t>Supplier Subtotal</t>
  </si>
  <si>
    <t>Quantity per Board</t>
  </si>
  <si>
    <t>Total Quantity per Board</t>
  </si>
  <si>
    <t>Bill Of Material per Board</t>
  </si>
  <si>
    <t/>
  </si>
  <si>
    <t>ITOP</t>
  </si>
  <si>
    <t>IDL_15_23_A.PrjPcb</t>
  </si>
  <si>
    <t>ITOP_CALIB_MAIN</t>
  </si>
  <si>
    <t>A</t>
  </si>
  <si>
    <t>Master</t>
  </si>
  <si>
    <t>IDL_15_23</t>
  </si>
  <si>
    <t>09:26:53</t>
  </si>
  <si>
    <t>24. sep 2015</t>
  </si>
  <si>
    <t>Designator</t>
  </si>
  <si>
    <t>FID1, FID2, FID3</t>
  </si>
  <si>
    <t>C1, C4, C8, C11, C19, C21, C24, C28, C43, C45, C52, C72, C74, C75, C76, C77, C84, C85, C86, C87, C88, C89, C90, C91, C92, C103, C107, C138, C140, C141, C142, C143, C146</t>
  </si>
  <si>
    <t>C2, C3, C5, C6, C7, C9, C10, C12, C14, C15, C16, C20, C23, C31, C33, C35, C36, C37, C38, C41, C42, C44, C46, C47, C48, C49, C50, C51, C53, C54, C55, C57, C58, C59, C61, C62, C63, C64, C65, C66, C78, C79, C80, C96, C97, C102</t>
  </si>
  <si>
    <t>C13, C30, C34, C73, C83, C93, C139</t>
  </si>
  <si>
    <t>C17, C18, C39, C81, C94, C105, C106, C116, C121</t>
  </si>
  <si>
    <t>C22, C29</t>
  </si>
  <si>
    <t>C25</t>
  </si>
  <si>
    <t>C26</t>
  </si>
  <si>
    <t>C27</t>
  </si>
  <si>
    <t>C32</t>
  </si>
  <si>
    <t>C40</t>
  </si>
  <si>
    <t>C56, C60, C71, C82, C98, C99, C100, C101, C112, C113, C114, C115, C117, C118, C119, C120, C132, C133, C134, C135, C136, C137</t>
  </si>
  <si>
    <t>C67, C68, C69, C70, C104, C109, C127, C128</t>
  </si>
  <si>
    <t>C95</t>
  </si>
  <si>
    <t>D1, D2, D3</t>
  </si>
  <si>
    <t>D4</t>
  </si>
  <si>
    <t>F1</t>
  </si>
  <si>
    <t>F2, F4</t>
  </si>
  <si>
    <t>F3</t>
  </si>
  <si>
    <t>L1, L2</t>
  </si>
  <si>
    <t>L3, L4, L6</t>
  </si>
  <si>
    <t>L5</t>
  </si>
  <si>
    <t>L7</t>
  </si>
  <si>
    <t>LD1, LD2, LD3, LD6, LD7</t>
  </si>
  <si>
    <t>LD8, LD9, LD10, LD11, LD12, LD13</t>
  </si>
  <si>
    <t>OSC1</t>
  </si>
  <si>
    <t>Q1, Q2, Q3, Q4, Q5, Q6, Q7</t>
  </si>
  <si>
    <t>R1, R13, R25</t>
  </si>
  <si>
    <t>R2, R3, R4, R29</t>
  </si>
  <si>
    <t>R5, R6, R32</t>
  </si>
  <si>
    <t>R7, R9, R10, R36, R37, R48, R49, R65, R71, R72, R73, R74, R75, R77, R78, R79</t>
  </si>
  <si>
    <t>R8, R35, R47, R76</t>
  </si>
  <si>
    <t>R11, R21, R63</t>
  </si>
  <si>
    <t>R12</t>
  </si>
  <si>
    <t>R14, R16, R19, R20, R28, R33, R34, R51, R52, R58, R59, R61</t>
  </si>
  <si>
    <t>R15</t>
  </si>
  <si>
    <t>R17, R23, R24</t>
  </si>
  <si>
    <t>R18</t>
  </si>
  <si>
    <t>R22</t>
  </si>
  <si>
    <t>R26</t>
  </si>
  <si>
    <t>R30</t>
  </si>
  <si>
    <t>R31</t>
  </si>
  <si>
    <t>R38, R41, R44, R55</t>
  </si>
  <si>
    <t>R50</t>
  </si>
  <si>
    <t>R53, R69</t>
  </si>
  <si>
    <t>R54, R62</t>
  </si>
  <si>
    <t>R60</t>
  </si>
  <si>
    <t>R66, R70</t>
  </si>
  <si>
    <t>R67</t>
  </si>
  <si>
    <t>R68</t>
  </si>
  <si>
    <t>R80</t>
  </si>
  <si>
    <t>RA1, RA2, RA3, RA4, RA5, RA6, RA7</t>
  </si>
  <si>
    <t>RF1, RF5</t>
  </si>
  <si>
    <t>RF2, RF3, RF6</t>
  </si>
  <si>
    <t>RF4</t>
  </si>
  <si>
    <t>RF7</t>
  </si>
  <si>
    <t>SW1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</si>
  <si>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</si>
  <si>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</si>
  <si>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</si>
  <si>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</si>
  <si>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</si>
  <si>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</si>
  <si>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</si>
  <si>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</si>
  <si>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</si>
  <si>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U10, U11, U12</t>
  </si>
  <si>
    <t>K1, K5, K21</t>
  </si>
  <si>
    <t>K2, K3, K11, K14</t>
  </si>
  <si>
    <t>K15, K16, K17, K18</t>
  </si>
  <si>
    <t>K4, K6</t>
  </si>
  <si>
    <t>K12</t>
  </si>
  <si>
    <t>K13</t>
  </si>
  <si>
    <t>Description</t>
  </si>
  <si>
    <t>Fiducial top &amp; bottom round open mask</t>
  </si>
  <si>
    <t>Capacitor chip ceramic 0603 50V X7R</t>
  </si>
  <si>
    <t>Capacitor chip ceramic 0402 50V X7R</t>
  </si>
  <si>
    <t>Capacitor tantal smd 7343-43 16V 40mResr</t>
  </si>
  <si>
    <t>Capacitor chip ceramic 0402 50V NPO</t>
  </si>
  <si>
    <t>Capacitor chip ceramic 0603 50V NPO 5%</t>
  </si>
  <si>
    <t>Capacitor chip ceramic 0603 25V NPO</t>
  </si>
  <si>
    <t>Capacitor chip ceramic 1210 16V X7R</t>
  </si>
  <si>
    <t>Capacitor chip ceramic 0603 50V X7R 10%</t>
  </si>
  <si>
    <t>Capacitor electrolitic SMD 10x10x8mm 16V 80mR</t>
  </si>
  <si>
    <t>Surface Mount RF Schottky Barrier Diodes, Series Config.</t>
  </si>
  <si>
    <t>Schottky diode 6A 30V 500ns 0.36Vf</t>
  </si>
  <si>
    <t>Low Pass Filter DC to 190MHz 50R</t>
  </si>
  <si>
    <t>Low Pass Filter DC to 225MHz 50R</t>
  </si>
  <si>
    <t>PolySwitch Fuse SMD 1812 16V 1.25Ahold 2.5Atrip</t>
  </si>
  <si>
    <t>Chip inductor 0402 0.2A 1.17R</t>
  </si>
  <si>
    <t>Chip inductor 1008 0.28A 2.8R</t>
  </si>
  <si>
    <t>Chip inductor 0603 0.30A 50mR</t>
  </si>
  <si>
    <t>Power dual inductor 12.5x12.5x8mm 3A 34.2mR</t>
  </si>
  <si>
    <t>LED green HSMG vertical 2.6V 20mA 15mcd 52mW</t>
  </si>
  <si>
    <t>LED orange 0603 side</t>
  </si>
  <si>
    <t>Voltage Controlled Oscilator 100MHz to 200MHz</t>
  </si>
  <si>
    <t>N-Channel MOSFET 60V, 0.5A, 0.3W</t>
  </si>
  <si>
    <t>Chip Resistor 0402 62.5mW 1% 100ppm</t>
  </si>
  <si>
    <t>Chip Resistor 0603 100mW 1% 100ppm</t>
  </si>
  <si>
    <t>Chip Resistor 0603 100mW 0.1% 25ppm</t>
  </si>
  <si>
    <t>Chip Resistor 2512 125mW 1% 100ppm</t>
  </si>
  <si>
    <t>Resistor array 4 single resistors 0.063W 5% 200ppm</t>
  </si>
  <si>
    <t>Digital Step Attenuator 50R, DC to 3.8GHz, 0 to 31.5dB</t>
  </si>
  <si>
    <t>Monolithic Amplifier DC - 7GHz</t>
  </si>
  <si>
    <t>Power Splitter / Combiner 4-Way, 50R, 5 MHz to 1000 MHz</t>
  </si>
  <si>
    <t>Directional Coupler, 50R, 5 MHz to 1000 MHz</t>
  </si>
  <si>
    <t>GaAs MMIC SP6T Non-Refl.  SW, DC - 3 GHz</t>
  </si>
  <si>
    <t>Crystal Oscilator (XO) 127.216MHz</t>
  </si>
  <si>
    <t>I2C Any-Frequency, Any-Output  Quad Clock Generator</t>
  </si>
  <si>
    <t>LVPECL Buffer with Internal Termination 3.2Gbps</t>
  </si>
  <si>
    <t>Phase Detector/Frequency Synthesizer</t>
  </si>
  <si>
    <t>Dual 1-to-2 Diff Fan-Out Buffer 2.5Gbps</t>
  </si>
  <si>
    <t>Low Power, 14-Bit, 180 MSPS, Digital-to-Analog  Converter and Waveform Generator</t>
  </si>
  <si>
    <t>1.2 GHz Current-Feedback Amplifier</t>
  </si>
  <si>
    <t>Precision high side current monitor, voltage output SOT23-5</t>
  </si>
  <si>
    <t>Zero-Drift Operational Amplifier</t>
  </si>
  <si>
    <t>Low drop low noise regulator 1.5A  DDPak</t>
  </si>
  <si>
    <t>SMA connector PCB Vertical, Female, 18GHz, Through hole</t>
  </si>
  <si>
    <t>SMA connector PCB Rigth Angle, Female, 18GHz, Through hole</t>
  </si>
  <si>
    <t>BNC connector PCB Rigth Angle, Female, 4GHz, Through hole, Low Profile</t>
  </si>
  <si>
    <t>Connector Pin Header 46 pin, vertical, male header, 2.54mm</t>
  </si>
  <si>
    <t>Combicon plug 2 pin closed R3.81mm</t>
  </si>
  <si>
    <t>Combicon header 2 pin vertical closed R3.81mm</t>
  </si>
  <si>
    <t>Comment</t>
  </si>
  <si>
    <t>PCB-FIDRTB</t>
  </si>
  <si>
    <t>100nF</t>
  </si>
  <si>
    <t>1uF</t>
  </si>
  <si>
    <t>220uF</t>
  </si>
  <si>
    <t>12pF</t>
  </si>
  <si>
    <t>24pF</t>
  </si>
  <si>
    <t>390pF</t>
  </si>
  <si>
    <t>39pF</t>
  </si>
  <si>
    <t>5.6nF</t>
  </si>
  <si>
    <t>2pF</t>
  </si>
  <si>
    <t>10uF</t>
  </si>
  <si>
    <t>330pF</t>
  </si>
  <si>
    <t>1000uF</t>
  </si>
  <si>
    <t>HSMS-2822</t>
  </si>
  <si>
    <t>PMEG3050EP</t>
  </si>
  <si>
    <t>LFCN-190+</t>
  </si>
  <si>
    <t>LFCN-400+</t>
  </si>
  <si>
    <t>MINISMDC125F/16-2</t>
  </si>
  <si>
    <t>56nH</t>
  </si>
  <si>
    <t>2.2uH</t>
  </si>
  <si>
    <t>1nH</t>
  </si>
  <si>
    <t>21uH</t>
  </si>
  <si>
    <t>GREEN</t>
  </si>
  <si>
    <t>ORANGE</t>
  </si>
  <si>
    <t>VCO_CVCO55CL-0100-0200</t>
  </si>
  <si>
    <t>Q-MMBF170</t>
  </si>
  <si>
    <t>100R</t>
  </si>
  <si>
    <t>49R9</t>
  </si>
  <si>
    <t>200R</t>
  </si>
  <si>
    <t>300R</t>
  </si>
  <si>
    <t>18R</t>
  </si>
  <si>
    <t>1k69</t>
  </si>
  <si>
    <t>5k1</t>
  </si>
  <si>
    <t>787R</t>
  </si>
  <si>
    <t>430R</t>
  </si>
  <si>
    <t>82R</t>
  </si>
  <si>
    <t>127R</t>
  </si>
  <si>
    <t>8k2</t>
  </si>
  <si>
    <t>82R5</t>
  </si>
  <si>
    <t>0R0</t>
  </si>
  <si>
    <t>15m</t>
  </si>
  <si>
    <t>15k</t>
  </si>
  <si>
    <t>15k8</t>
  </si>
  <si>
    <t>8k66</t>
  </si>
  <si>
    <t>390R</t>
  </si>
  <si>
    <t>470R</t>
  </si>
  <si>
    <t>16k9</t>
  </si>
  <si>
    <t>4k7</t>
  </si>
  <si>
    <t>ATT-HMC472ALP4ETR</t>
  </si>
  <si>
    <t>AMP-GVA-82+</t>
  </si>
  <si>
    <t>JS4PS-1W+</t>
  </si>
  <si>
    <t>ADC-10-4+</t>
  </si>
  <si>
    <t>HMC252</t>
  </si>
  <si>
    <t>Si511-127.216MHz</t>
  </si>
  <si>
    <t>SI5338A-A-GM</t>
  </si>
  <si>
    <t>SY58604UMG</t>
  </si>
  <si>
    <t>ADF4002</t>
  </si>
  <si>
    <t>SY89853UMG</t>
  </si>
  <si>
    <t>AD9102</t>
  </si>
  <si>
    <t>LT6200-5</t>
  </si>
  <si>
    <t>ZXCT1086E5TA</t>
  </si>
  <si>
    <t>LTC2050CS5</t>
  </si>
  <si>
    <t>LDO_LT1963AEQ</t>
  </si>
  <si>
    <t>SMA_V_F</t>
  </si>
  <si>
    <t>SMA_RA</t>
  </si>
  <si>
    <t>BNC_RA</t>
  </si>
  <si>
    <t>PINH 46pin LPV</t>
  </si>
  <si>
    <t>MCV1.5/2-G-3.81_PLUG</t>
  </si>
  <si>
    <t>MCV1.5/2-G-3.81</t>
  </si>
  <si>
    <t>Manufacturer</t>
  </si>
  <si>
    <t>Murata</t>
  </si>
  <si>
    <t>TDK</t>
  </si>
  <si>
    <t>AVX</t>
  </si>
  <si>
    <t>Johanson</t>
  </si>
  <si>
    <t>Kemet</t>
  </si>
  <si>
    <t>Panasonic</t>
  </si>
  <si>
    <t>Avago</t>
  </si>
  <si>
    <t>NXP</t>
  </si>
  <si>
    <t>MiniCircuits</t>
  </si>
  <si>
    <t>TE Connectivity</t>
  </si>
  <si>
    <t>Coilcraft</t>
  </si>
  <si>
    <t>Taiyo Yuden</t>
  </si>
  <si>
    <t>Crystek</t>
  </si>
  <si>
    <t>ON Semiconductor</t>
  </si>
  <si>
    <t>Stackpole</t>
  </si>
  <si>
    <t>Rohm</t>
  </si>
  <si>
    <t>Yageo</t>
  </si>
  <si>
    <t>Bourns</t>
  </si>
  <si>
    <t>Analog Devices</t>
  </si>
  <si>
    <t>Silicon Labs</t>
  </si>
  <si>
    <t>Micrel</t>
  </si>
  <si>
    <t>Linear Technology</t>
  </si>
  <si>
    <t>Diodes Inc</t>
  </si>
  <si>
    <t>Molex</t>
  </si>
  <si>
    <t>Phoenix Contact</t>
  </si>
  <si>
    <t>Manufacturer No</t>
  </si>
  <si>
    <t>GRM188R71H104KA93D</t>
  </si>
  <si>
    <t>C1005X7R1H104K050BB</t>
  </si>
  <si>
    <t>GRM188R71E105KA12D</t>
  </si>
  <si>
    <t>TPME227K016R0025</t>
  </si>
  <si>
    <t>500R07S120GV4T</t>
  </si>
  <si>
    <t>GRM1555C1H240GA01D</t>
  </si>
  <si>
    <t>C0603C391J5GACTU</t>
  </si>
  <si>
    <t>C1608C0G1H390J080AA</t>
  </si>
  <si>
    <t>C1608C0G1E562J080AA</t>
  </si>
  <si>
    <t>C1608C0G1H020C080AA</t>
  </si>
  <si>
    <t>C3225X7R1C106K200AB</t>
  </si>
  <si>
    <t>GRM188R71H331KA01D</t>
  </si>
  <si>
    <t>EEE-FT1C102AP</t>
  </si>
  <si>
    <t>HSMS-2822-TR1G</t>
  </si>
  <si>
    <t>PMEG3050EP,115</t>
  </si>
  <si>
    <t>LQW15AN56NG00D</t>
  </si>
  <si>
    <t>1008CS-222G_LB</t>
  </si>
  <si>
    <t>HK16081N0S-T</t>
  </si>
  <si>
    <t>DRQ127-100-R</t>
  </si>
  <si>
    <t>HSMG-C190</t>
  </si>
  <si>
    <t>HSML-C120</t>
  </si>
  <si>
    <t>CVCO55CL-0100-0200</t>
  </si>
  <si>
    <t>MMBF170</t>
  </si>
  <si>
    <t>ERJ-2RKF1000X</t>
  </si>
  <si>
    <t>ERJ-2RKF49R9X</t>
  </si>
  <si>
    <t>ERJ-2RKF2000X</t>
  </si>
  <si>
    <t>ERJ-3EKF3000V</t>
  </si>
  <si>
    <t>ERJ-3EKF18R0V</t>
  </si>
  <si>
    <t>ERJ-3EKF49R9V</t>
  </si>
  <si>
    <t>ERJ-3EKF1691V</t>
  </si>
  <si>
    <t>RMCF0603FT5K10</t>
  </si>
  <si>
    <t>ERJ-3EKF7870V</t>
  </si>
  <si>
    <t>ERJ-3EKF1000V</t>
  </si>
  <si>
    <t>ERJ-3EKF4300V</t>
  </si>
  <si>
    <t>ERJ-3EKF82R0V</t>
  </si>
  <si>
    <t>ERJ-2RKF1270X</t>
  </si>
  <si>
    <t>ERA-3AEB822V</t>
  </si>
  <si>
    <t>ERJ-2RKF82R5X</t>
  </si>
  <si>
    <t>ERJ-3GEY0R00V</t>
  </si>
  <si>
    <t>PML100HZPJV1L5</t>
  </si>
  <si>
    <t>RC0603FR-0715KL</t>
  </si>
  <si>
    <t>ERJ-3EKF1582V</t>
  </si>
  <si>
    <t>RC0603FR-078K66L</t>
  </si>
  <si>
    <t>ERJ-3EKF3900V</t>
  </si>
  <si>
    <t>ERJ-3EKF4700V</t>
  </si>
  <si>
    <t>RC0603FR-078K2L</t>
  </si>
  <si>
    <t>ERJ-3EKF1692V</t>
  </si>
  <si>
    <t>CAY16-4701F4LF</t>
  </si>
  <si>
    <t>HMC472ALP4ETR</t>
  </si>
  <si>
    <t>GVA-82+</t>
  </si>
  <si>
    <t>HMC252QS24ETR</t>
  </si>
  <si>
    <t>511BBA127M216BAG</t>
  </si>
  <si>
    <t>SI5338A-B-GM</t>
  </si>
  <si>
    <t>SY58604UMG TR</t>
  </si>
  <si>
    <t>ADF4002BCPZ</t>
  </si>
  <si>
    <t>AD9102BCPZ</t>
  </si>
  <si>
    <t>LT6200CS6-5#TRMPBF</t>
  </si>
  <si>
    <t>LTC2050CS5#TRMPBF</t>
  </si>
  <si>
    <t>LT1963AEQ#TRPBF</t>
  </si>
  <si>
    <t>0733910070</t>
  </si>
  <si>
    <t>73251-2200</t>
  </si>
  <si>
    <t>5227161-7</t>
  </si>
  <si>
    <t>87758-4616</t>
  </si>
  <si>
    <t>1840366</t>
  </si>
  <si>
    <t>1843606</t>
  </si>
  <si>
    <t>Quantity</t>
  </si>
  <si>
    <t>Supplier 1</t>
  </si>
  <si>
    <t>Mouser</t>
  </si>
  <si>
    <t>Newark</t>
  </si>
  <si>
    <t>Digi-Key</t>
  </si>
  <si>
    <t>Supplier Part Number 1</t>
  </si>
  <si>
    <t>81-GRM39X104K50D</t>
  </si>
  <si>
    <t>810-C1005X7R1H104K</t>
  </si>
  <si>
    <t>81-GRM188R71E105KA2D</t>
  </si>
  <si>
    <t>581-TPME227K016R0025</t>
  </si>
  <si>
    <t>41M1566</t>
  </si>
  <si>
    <t>81-GRM1555C1H240GA1D</t>
  </si>
  <si>
    <t>64K2862</t>
  </si>
  <si>
    <t>810-C1608C0G1H390J</t>
  </si>
  <si>
    <t>81-GRM39X102K050</t>
  </si>
  <si>
    <t>810-C1608C0G1H020C</t>
  </si>
  <si>
    <t>810-C3225X7R1C106K</t>
  </si>
  <si>
    <t>81-GRM188R71H331KA01</t>
  </si>
  <si>
    <t>667-EEE-FT1C102AP</t>
  </si>
  <si>
    <t>630-HSMS-2822-TR1G</t>
  </si>
  <si>
    <t>771-PMEG3050EP115</t>
  </si>
  <si>
    <t>MINISMDC050FCT-ND</t>
  </si>
  <si>
    <t>490-6830-1-ND</t>
  </si>
  <si>
    <t>963-HK16081N0S-T</t>
  </si>
  <si>
    <t>27K7224</t>
  </si>
  <si>
    <t>630-HSMG-C190</t>
  </si>
  <si>
    <t>516-3153-1-ND</t>
  </si>
  <si>
    <t>744-1184-ND</t>
  </si>
  <si>
    <t>863-MMBF170LT1G</t>
  </si>
  <si>
    <t>667-ERJ-2RKF1000X</t>
  </si>
  <si>
    <t>73T6527</t>
  </si>
  <si>
    <t>667-ERJ-2RKF2000X</t>
  </si>
  <si>
    <t>667-ERJ-3EKF3000V</t>
  </si>
  <si>
    <t>64R5322</t>
  </si>
  <si>
    <t>P49.9HDKR-ND</t>
  </si>
  <si>
    <t>667-ERJ-3EKF1691V</t>
  </si>
  <si>
    <t>58K4618</t>
  </si>
  <si>
    <t>P787HCT-ND</t>
  </si>
  <si>
    <t>667-ERJ-3EKF1000V</t>
  </si>
  <si>
    <t>53W4625</t>
  </si>
  <si>
    <t>667-ERJ-3EKF82R0V</t>
  </si>
  <si>
    <t>667-ERJ-2RKF1270X</t>
  </si>
  <si>
    <t>667-ERA-3AEB822V</t>
  </si>
  <si>
    <t>667-ERJ-2RKF82R5X</t>
  </si>
  <si>
    <t>P0.0GCT-ND</t>
  </si>
  <si>
    <t>RHM.0015BRDKR-ND</t>
  </si>
  <si>
    <t>68R0059</t>
  </si>
  <si>
    <t>667-ERJ-3EKF1582V</t>
  </si>
  <si>
    <t>603-RC0603FR-078K66L</t>
  </si>
  <si>
    <t>667-ERJ-3EKF3900V</t>
  </si>
  <si>
    <t>P470HDKR-ND</t>
  </si>
  <si>
    <t>603-RC0603FR-078K2L</t>
  </si>
  <si>
    <t>667-ERJ-3EKF1692V</t>
  </si>
  <si>
    <t>61J4778</t>
  </si>
  <si>
    <t>584-HMC472ALP4ETR</t>
  </si>
  <si>
    <t>584-HMC252QS24ETR</t>
  </si>
  <si>
    <t>54X5542</t>
  </si>
  <si>
    <t>576-1595-1-ND</t>
  </si>
  <si>
    <t>ADF4002BCPZ-ND</t>
  </si>
  <si>
    <t>998-SY89853UMG</t>
  </si>
  <si>
    <t>584-AD9102BCPZ</t>
  </si>
  <si>
    <t>57M9146</t>
  </si>
  <si>
    <t>ZXCT1086E5TADKR-ND</t>
  </si>
  <si>
    <t>62X8173</t>
  </si>
  <si>
    <t>57M7445</t>
  </si>
  <si>
    <t>WM5544-ND</t>
  </si>
  <si>
    <t>WM9352-ND</t>
  </si>
  <si>
    <t>571-5227161-7</t>
  </si>
  <si>
    <t>538-87758-4616</t>
  </si>
  <si>
    <t>651-1840366</t>
  </si>
  <si>
    <t>651-1843606</t>
  </si>
  <si>
    <t>Supplier Unit Price 1</t>
  </si>
  <si>
    <t>0,05246</t>
  </si>
  <si>
    <t>0,11191</t>
  </si>
  <si>
    <t>0,42528</t>
  </si>
  <si>
    <t>0,12311</t>
  </si>
  <si>
    <t>0,011</t>
  </si>
  <si>
    <t>0,23502</t>
  </si>
  <si>
    <t>0,53929</t>
  </si>
  <si>
    <t>0,34694</t>
  </si>
  <si>
    <t>0,99325</t>
  </si>
  <si>
    <t>0,51481</t>
  </si>
  <si>
    <t>0,31</t>
  </si>
  <si>
    <t>0,18</t>
  </si>
  <si>
    <t>1,00</t>
  </si>
  <si>
    <t>1,37</t>
  </si>
  <si>
    <t>0,35813</t>
  </si>
  <si>
    <t>0,63</t>
  </si>
  <si>
    <t>25,30</t>
  </si>
  <si>
    <t>0,36932</t>
  </si>
  <si>
    <t>0,10</t>
  </si>
  <si>
    <t>0,01679</t>
  </si>
  <si>
    <t>0,001</t>
  </si>
  <si>
    <t>0,70646</t>
  </si>
  <si>
    <t>0,97</t>
  </si>
  <si>
    <t>0,097</t>
  </si>
  <si>
    <t>0,069</t>
  </si>
  <si>
    <t>6,63</t>
  </si>
  <si>
    <t>4,44</t>
  </si>
  <si>
    <t>1,52</t>
  </si>
  <si>
    <t>5,00</t>
  </si>
  <si>
    <t>3,57</t>
  </si>
  <si>
    <t>5,48</t>
  </si>
  <si>
    <t>0,93029</t>
  </si>
  <si>
    <t>Supplier Order Qty 1</t>
  </si>
  <si>
    <t>Supplier Subtotal 1</t>
  </si>
  <si>
    <t>0,33574</t>
  </si>
  <si>
    <t>Supplier 2</t>
  </si>
  <si>
    <t>Supplier Part Number 2</t>
  </si>
  <si>
    <t>490-1519-1-ND</t>
  </si>
  <si>
    <t>445-5932-1-ND</t>
  </si>
  <si>
    <t>24R6337</t>
  </si>
  <si>
    <t>478-3302-1-ND</t>
  </si>
  <si>
    <t>712-1256-1-ND</t>
  </si>
  <si>
    <t>490-6221-1-ND</t>
  </si>
  <si>
    <t>399-1069-1-ND</t>
  </si>
  <si>
    <t>445-1276-1-ND</t>
  </si>
  <si>
    <t>38K1668</t>
  </si>
  <si>
    <t>445-5017-6-ND</t>
  </si>
  <si>
    <t>445-3943-1-ND</t>
  </si>
  <si>
    <t>490-1486-1-ND</t>
  </si>
  <si>
    <t>73T9157</t>
  </si>
  <si>
    <t>516-1923-ND</t>
  </si>
  <si>
    <t>85W3398</t>
  </si>
  <si>
    <t>650-MINISMDC050F-2</t>
  </si>
  <si>
    <t>81-LQW15AN56NG00D</t>
  </si>
  <si>
    <t>587-1533-1-ND</t>
  </si>
  <si>
    <t>704-DRQ127-100-R</t>
  </si>
  <si>
    <t>516-1425-1-ND</t>
  </si>
  <si>
    <t>630-HSML-C120</t>
  </si>
  <si>
    <t>549-CV55CL0200-0400</t>
  </si>
  <si>
    <t>88H4781</t>
  </si>
  <si>
    <t>64R5246</t>
  </si>
  <si>
    <t>P49.9LCT-ND</t>
  </si>
  <si>
    <t>73T6485</t>
  </si>
  <si>
    <t>65T8414</t>
  </si>
  <si>
    <t>667-ERJ-3EKF18R0V</t>
  </si>
  <si>
    <t>667-ERJ-3EKF49R9V</t>
  </si>
  <si>
    <t>65T8350</t>
  </si>
  <si>
    <t>71-CRCW0603-5.1K-E3</t>
  </si>
  <si>
    <t>53W4679</t>
  </si>
  <si>
    <t>P100HDKR-ND</t>
  </si>
  <si>
    <t>667-ERJ-3EKF4300V</t>
  </si>
  <si>
    <t>54W2572</t>
  </si>
  <si>
    <t>53W4203</t>
  </si>
  <si>
    <t>08N2138</t>
  </si>
  <si>
    <t>53W4473</t>
  </si>
  <si>
    <t>65T8702</t>
  </si>
  <si>
    <t>311-15.0KHRCT-ND</t>
  </si>
  <si>
    <t>P15.8KHCT-ND</t>
  </si>
  <si>
    <t>66R2580</t>
  </si>
  <si>
    <t>64R5343</t>
  </si>
  <si>
    <t>667-ERJ-3EKF4700V</t>
  </si>
  <si>
    <t>68R0116</t>
  </si>
  <si>
    <t>65T8351</t>
  </si>
  <si>
    <t>652-CAY16-4701F4LF</t>
  </si>
  <si>
    <t>1127-1854-1-ND</t>
  </si>
  <si>
    <t>1127-1011-6-ND</t>
  </si>
  <si>
    <t>634-SI5338A-B-GM</t>
  </si>
  <si>
    <t>998-SY58604UMGTR</t>
  </si>
  <si>
    <t>584-ADF4002BCPZ</t>
  </si>
  <si>
    <t>576-3710-ND</t>
  </si>
  <si>
    <t>55W5824</t>
  </si>
  <si>
    <t>LT6200CS6-5#TRMPBFDKR-ND</t>
  </si>
  <si>
    <t>522-ZXCT1086E5TA</t>
  </si>
  <si>
    <t>LTC2050CS5#TRMPBFCT-ND</t>
  </si>
  <si>
    <t>LT1963AEQ#TRPBFCT-ND</t>
  </si>
  <si>
    <t>538-73391-0070</t>
  </si>
  <si>
    <t>538-73251-2200</t>
  </si>
  <si>
    <t>A32260-ND</t>
  </si>
  <si>
    <t>25M5695</t>
  </si>
  <si>
    <t>277-2417-ND</t>
  </si>
  <si>
    <t>277-5733-ND</t>
  </si>
  <si>
    <t>Supplier Unit Price 2</t>
  </si>
  <si>
    <t>0,04</t>
  </si>
  <si>
    <t>0,137</t>
  </si>
  <si>
    <t>8,84</t>
  </si>
  <si>
    <t>0,32</t>
  </si>
  <si>
    <t>0,11</t>
  </si>
  <si>
    <t>0,01</t>
  </si>
  <si>
    <t>0,482</t>
  </si>
  <si>
    <t>0,326</t>
  </si>
  <si>
    <t>0,90</t>
  </si>
  <si>
    <t>0,3917</t>
  </si>
  <si>
    <t>0,54</t>
  </si>
  <si>
    <t>0,55957</t>
  </si>
  <si>
    <t>0,353</t>
  </si>
  <si>
    <t>0,003</t>
  </si>
  <si>
    <t>0,04896</t>
  </si>
  <si>
    <t>0,002</t>
  </si>
  <si>
    <t>0,631</t>
  </si>
  <si>
    <t>0,19026</t>
  </si>
  <si>
    <t>7,95</t>
  </si>
  <si>
    <t>17,09</t>
  </si>
  <si>
    <t>6,43</t>
  </si>
  <si>
    <t>3,71</t>
  </si>
  <si>
    <t>2,90</t>
  </si>
  <si>
    <t>6,47</t>
  </si>
  <si>
    <t>3,35</t>
  </si>
  <si>
    <t>2,17</t>
  </si>
  <si>
    <t>0,83</t>
  </si>
  <si>
    <t>Supplier Order Qty 2</t>
  </si>
  <si>
    <t>Supplier Subtotal 2</t>
  </si>
  <si>
    <t>Supplier 3</t>
  </si>
  <si>
    <t>Supplier Part Number 3</t>
  </si>
  <si>
    <t>38K1670</t>
  </si>
  <si>
    <t>04X3230</t>
  </si>
  <si>
    <t>490-5307-1-ND</t>
  </si>
  <si>
    <t>59M9608</t>
  </si>
  <si>
    <t>609-500R07S120GV4T</t>
  </si>
  <si>
    <t>80-C0603C391J5G</t>
  </si>
  <si>
    <t>22C1031</t>
  </si>
  <si>
    <t>490-1494-1-ND</t>
  </si>
  <si>
    <t>04X3237</t>
  </si>
  <si>
    <t>90R7826</t>
  </si>
  <si>
    <t>P15087CT-ND</t>
  </si>
  <si>
    <t>45T2337</t>
  </si>
  <si>
    <t>568-6753-6-ND</t>
  </si>
  <si>
    <t>69K8007</t>
  </si>
  <si>
    <t>58M7002</t>
  </si>
  <si>
    <t>513-1143-1-ND</t>
  </si>
  <si>
    <t>40K0122</t>
  </si>
  <si>
    <t>MMBF170LT1GOSCT-ND</t>
  </si>
  <si>
    <t>P100LCT-ND</t>
  </si>
  <si>
    <t>667-ERJ-2RKF49R9X</t>
  </si>
  <si>
    <t>P200LDKR-ND</t>
  </si>
  <si>
    <t>P300HCT-ND</t>
  </si>
  <si>
    <t>P18.0HCT-ND</t>
  </si>
  <si>
    <t>65T8468</t>
  </si>
  <si>
    <t>P1.69KHCT-ND</t>
  </si>
  <si>
    <t>541-5.10KHCT-ND</t>
  </si>
  <si>
    <t>667-ERJ-3EKF7870V</t>
  </si>
  <si>
    <t>64R5307</t>
  </si>
  <si>
    <t>P430HDKR-ND</t>
  </si>
  <si>
    <t>P82.0HCT-ND</t>
  </si>
  <si>
    <t>P127LCT-ND</t>
  </si>
  <si>
    <t>P8.2KDBDKR-ND</t>
  </si>
  <si>
    <t>P82.5LCT-ND</t>
  </si>
  <si>
    <t>667-ERJ-3GEY0R00V</t>
  </si>
  <si>
    <t>603-RC0603FR-0715KL</t>
  </si>
  <si>
    <t>97W7264</t>
  </si>
  <si>
    <t>311-8.66KHRCT-ND</t>
  </si>
  <si>
    <t>P390HCT-ND</t>
  </si>
  <si>
    <t>64R5348</t>
  </si>
  <si>
    <t>311-8.20KHRCT-ND</t>
  </si>
  <si>
    <t>P16.9KHCT-ND</t>
  </si>
  <si>
    <t>CAY16-4701F4LFCT-ND</t>
  </si>
  <si>
    <t>27Y2373</t>
  </si>
  <si>
    <t>41Y8547</t>
  </si>
  <si>
    <t>336-2552-ND</t>
  </si>
  <si>
    <t>12M7708</t>
  </si>
  <si>
    <t>AD9102BCPZ-ND</t>
  </si>
  <si>
    <t>56R6514</t>
  </si>
  <si>
    <t>WM18854-ND</t>
  </si>
  <si>
    <t>15X0353</t>
  </si>
  <si>
    <t>71C4258</t>
  </si>
  <si>
    <t>Supplier Unit Price 3</t>
  </si>
  <si>
    <t>0,102</t>
  </si>
  <si>
    <t>0,28</t>
  </si>
  <si>
    <t>3,73</t>
  </si>
  <si>
    <t>0,005</t>
  </si>
  <si>
    <t>0,483</t>
  </si>
  <si>
    <t>1,44</t>
  </si>
  <si>
    <t>1,31</t>
  </si>
  <si>
    <t>0,52</t>
  </si>
  <si>
    <t>2,25</t>
  </si>
  <si>
    <t>0,34</t>
  </si>
  <si>
    <t>0,081</t>
  </si>
  <si>
    <t>0,17</t>
  </si>
  <si>
    <t>16,71</t>
  </si>
  <si>
    <t>24,00</t>
  </si>
  <si>
    <t>2,50</t>
  </si>
  <si>
    <t>0,70</t>
  </si>
  <si>
    <t>Supplier Order Qty 3</t>
  </si>
  <si>
    <t>Supplier Subtotal 3</t>
  </si>
  <si>
    <t>1008CS-222XGLB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</si>
</sst>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00"/>
    <numFmt numFmtId="165" formatCode="h:mm;@"/>
    <numFmt numFmtId="166" formatCode="0.000"/>
    <numFmt numFmtId="167" formatCode="dd/mm/yyyy;@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3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b/>
      <sz val="24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b/>
      <sz val="24"/>
      <color indexed="13"/>
      <name val="Arial"/>
      <family val="2"/>
      <charset val="238"/>
    </font>
    <font>
      <b/>
      <sz val="20"/>
      <color indexed="10"/>
      <name val="Arial"/>
      <family val="2"/>
    </font>
    <font>
      <sz val="11"/>
      <color rgb="FF006100"/>
      <name val="Calibri"/>
      <family val="2"/>
      <scheme val="minor"/>
    </font>
    <font>
      <sz val="12"/>
      <color rgb="FFFF0000"/>
      <name val="Arial"/>
      <family val="2"/>
      <charset val="238"/>
    </font>
    <font>
      <sz val="12"/>
      <color rgb="FFFF0000"/>
      <name val="Arial"/>
      <family val="2"/>
    </font>
    <font>
      <sz val="14"/>
      <color rgb="FF002060"/>
      <name val="Arial"/>
      <family val="2"/>
    </font>
    <font>
      <b/>
      <sz val="11"/>
      <color rgb="FF006100"/>
      <name val="Calibri"/>
      <family val="2"/>
      <scheme val="minor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EDFFFF"/>
        <bgColor indexed="64"/>
      </patternFill>
    </fill>
    <fill>
      <patternFill patternType="solid">
        <fgColor rgb="FFD5EAFF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4" borderId="0" applyNumberFormat="0" applyBorder="0" applyAlignment="0" applyProtection="0"/>
    <xf numFmtId="43" fontId="22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3" fillId="2" borderId="0" xfId="0" applyFont="1" applyFill="1" applyBorder="1" applyAlignment="1"/>
    <xf numFmtId="0" fontId="3" fillId="2" borderId="1" xfId="0" applyFont="1" applyFill="1" applyBorder="1" applyAlignment="1"/>
    <xf numFmtId="0" fontId="4" fillId="2" borderId="2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11" fillId="0" borderId="0" xfId="0" applyNumberFormat="1" applyFont="1" applyFill="1" applyBorder="1" applyAlignment="1" applyProtection="1">
      <alignment vertical="top"/>
      <protection locked="0"/>
    </xf>
    <xf numFmtId="0" fontId="11" fillId="0" borderId="4" xfId="0" applyNumberFormat="1" applyFont="1" applyFill="1" applyBorder="1" applyAlignment="1" applyProtection="1">
      <alignment horizontal="left" vertical="top"/>
      <protection locked="0"/>
    </xf>
    <xf numFmtId="0" fontId="11" fillId="0" borderId="5" xfId="0" applyNumberFormat="1" applyFont="1" applyFill="1" applyBorder="1" applyAlignment="1" applyProtection="1">
      <alignment vertical="top"/>
      <protection locked="0"/>
    </xf>
    <xf numFmtId="0" fontId="11" fillId="0" borderId="2" xfId="0" applyNumberFormat="1" applyFont="1" applyFill="1" applyBorder="1" applyAlignment="1" applyProtection="1">
      <alignment vertical="top"/>
      <protection locked="0"/>
    </xf>
    <xf numFmtId="0" fontId="11" fillId="0" borderId="2" xfId="0" applyNumberFormat="1" applyFont="1" applyFill="1" applyBorder="1" applyAlignment="1" applyProtection="1">
      <alignment horizontal="left" vertical="top"/>
      <protection locked="0"/>
    </xf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0" fontId="14" fillId="3" borderId="6" xfId="0" applyFont="1" applyFill="1" applyBorder="1" applyAlignment="1"/>
    <xf numFmtId="0" fontId="13" fillId="3" borderId="7" xfId="0" applyFont="1" applyFill="1" applyBorder="1" applyAlignment="1">
      <alignment horizontal="left"/>
    </xf>
    <xf numFmtId="0" fontId="14" fillId="3" borderId="7" xfId="0" applyFont="1" applyFill="1" applyBorder="1" applyAlignment="1"/>
    <xf numFmtId="0" fontId="13" fillId="3" borderId="7" xfId="0" applyFont="1" applyFill="1" applyBorder="1" applyAlignment="1"/>
    <xf numFmtId="0" fontId="14" fillId="3" borderId="7" xfId="0" applyFont="1" applyFill="1" applyBorder="1" applyAlignment="1">
      <alignment horizontal="left"/>
    </xf>
    <xf numFmtId="0" fontId="14" fillId="3" borderId="0" xfId="0" applyFont="1" applyFill="1" applyBorder="1" applyAlignment="1"/>
    <xf numFmtId="0" fontId="4" fillId="2" borderId="8" xfId="0" applyFont="1" applyFill="1" applyBorder="1" applyAlignment="1">
      <alignment vertical="center"/>
    </xf>
    <xf numFmtId="0" fontId="0" fillId="0" borderId="0" xfId="0" applyBorder="1" applyAlignment="1">
      <alignment vertical="top"/>
    </xf>
    <xf numFmtId="0" fontId="6" fillId="3" borderId="1" xfId="0" applyFont="1" applyFill="1" applyBorder="1" applyAlignment="1"/>
    <xf numFmtId="0" fontId="11" fillId="0" borderId="6" xfId="0" applyFont="1" applyBorder="1" applyAlignment="1">
      <alignment vertical="top"/>
    </xf>
    <xf numFmtId="0" fontId="12" fillId="3" borderId="9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164" fontId="0" fillId="0" borderId="0" xfId="0" applyNumberFormat="1" applyAlignment="1">
      <alignment vertical="top"/>
    </xf>
    <xf numFmtId="0" fontId="3" fillId="2" borderId="10" xfId="0" applyFont="1" applyFill="1" applyBorder="1" applyAlignment="1"/>
    <xf numFmtId="0" fontId="7" fillId="3" borderId="0" xfId="0" applyFont="1" applyFill="1" applyBorder="1" applyAlignment="1">
      <alignment vertical="center"/>
    </xf>
    <xf numFmtId="0" fontId="3" fillId="2" borderId="2" xfId="0" applyFont="1" applyFill="1" applyBorder="1" applyAlignment="1"/>
    <xf numFmtId="0" fontId="18" fillId="0" borderId="4" xfId="0" applyNumberFormat="1" applyFont="1" applyFill="1" applyBorder="1" applyAlignment="1" applyProtection="1">
      <alignment horizontal="left" vertical="top"/>
      <protection locked="0"/>
    </xf>
    <xf numFmtId="0" fontId="8" fillId="5" borderId="11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165" fontId="14" fillId="3" borderId="7" xfId="0" applyNumberFormat="1" applyFont="1" applyFill="1" applyBorder="1" applyAlignment="1">
      <alignment horizontal="left"/>
    </xf>
    <xf numFmtId="165" fontId="14" fillId="3" borderId="4" xfId="0" applyNumberFormat="1" applyFont="1" applyFill="1" applyBorder="1" applyAlignment="1">
      <alignment horizontal="left"/>
    </xf>
    <xf numFmtId="0" fontId="8" fillId="6" borderId="14" xfId="0" applyFont="1" applyFill="1" applyBorder="1" applyAlignment="1">
      <alignment horizontal="center" vertical="top" wrapText="1"/>
    </xf>
    <xf numFmtId="166" fontId="0" fillId="0" borderId="0" xfId="0" applyNumberFormat="1" applyAlignment="1">
      <alignment vertical="top"/>
    </xf>
    <xf numFmtId="166" fontId="1" fillId="0" borderId="0" xfId="0" applyNumberFormat="1" applyFont="1" applyAlignment="1">
      <alignment vertical="center"/>
    </xf>
    <xf numFmtId="1" fontId="0" fillId="0" borderId="0" xfId="0" applyNumberFormat="1" applyAlignment="1">
      <alignment vertical="top"/>
    </xf>
    <xf numFmtId="1" fontId="1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top"/>
    </xf>
    <xf numFmtId="167" fontId="14" fillId="3" borderId="7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 applyProtection="1">
      <alignment horizontal="left" vertical="top"/>
      <protection locked="0"/>
    </xf>
    <xf numFmtId="165" fontId="14" fillId="3" borderId="0" xfId="0" applyNumberFormat="1" applyFont="1" applyFill="1" applyBorder="1" applyAlignment="1">
      <alignment horizontal="left"/>
    </xf>
    <xf numFmtId="167" fontId="14" fillId="3" borderId="0" xfId="0" applyNumberFormat="1" applyFont="1" applyFill="1" applyBorder="1" applyAlignment="1">
      <alignment horizontal="left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4" fillId="3" borderId="15" xfId="0" applyFont="1" applyFill="1" applyBorder="1" applyAlignment="1"/>
    <xf numFmtId="0" fontId="14" fillId="3" borderId="17" xfId="0" applyFont="1" applyFill="1" applyBorder="1" applyAlignment="1"/>
    <xf numFmtId="0" fontId="14" fillId="3" borderId="18" xfId="0" applyFont="1" applyFill="1" applyBorder="1" applyAlignment="1"/>
    <xf numFmtId="0" fontId="11" fillId="0" borderId="19" xfId="0" applyNumberFormat="1" applyFont="1" applyFill="1" applyBorder="1" applyAlignment="1" applyProtection="1">
      <alignment vertical="top"/>
      <protection locked="0"/>
    </xf>
    <xf numFmtId="0" fontId="19" fillId="0" borderId="2" xfId="0" applyNumberFormat="1" applyFont="1" applyFill="1" applyBorder="1" applyAlignment="1" applyProtection="1">
      <alignment horizontal="left" vertical="top"/>
      <protection locked="0"/>
    </xf>
    <xf numFmtId="0" fontId="20" fillId="3" borderId="0" xfId="0" applyFont="1" applyFill="1" applyBorder="1" applyAlignment="1"/>
    <xf numFmtId="0" fontId="20" fillId="3" borderId="0" xfId="0" applyFont="1" applyFill="1" applyBorder="1" applyAlignment="1">
      <alignment vertical="center"/>
    </xf>
    <xf numFmtId="0" fontId="10" fillId="0" borderId="6" xfId="0" applyNumberFormat="1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11" fillId="0" borderId="7" xfId="0" applyFont="1" applyBorder="1" applyAlignment="1">
      <alignment horizontal="center" vertical="top"/>
    </xf>
    <xf numFmtId="0" fontId="9" fillId="2" borderId="20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top"/>
    </xf>
    <xf numFmtId="0" fontId="8" fillId="5" borderId="22" xfId="0" applyFont="1" applyFill="1" applyBorder="1" applyAlignment="1">
      <alignment horizontal="left" vertical="top" wrapText="1"/>
    </xf>
    <xf numFmtId="0" fontId="8" fillId="6" borderId="23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4" fillId="2" borderId="24" xfId="0" applyFont="1" applyFill="1" applyBorder="1" applyAlignment="1">
      <alignment vertical="center"/>
    </xf>
    <xf numFmtId="0" fontId="5" fillId="3" borderId="25" xfId="0" applyFont="1" applyFill="1" applyBorder="1" applyAlignment="1"/>
    <xf numFmtId="0" fontId="6" fillId="3" borderId="26" xfId="0" applyFont="1" applyFill="1" applyBorder="1" applyAlignment="1"/>
    <xf numFmtId="0" fontId="13" fillId="3" borderId="27" xfId="0" applyFont="1" applyFill="1" applyBorder="1" applyAlignment="1"/>
    <xf numFmtId="0" fontId="13" fillId="3" borderId="6" xfId="0" applyFont="1" applyFill="1" applyBorder="1" applyAlignment="1"/>
    <xf numFmtId="0" fontId="0" fillId="0" borderId="6" xfId="0" applyBorder="1" applyAlignment="1">
      <alignment vertical="top"/>
    </xf>
    <xf numFmtId="0" fontId="11" fillId="0" borderId="19" xfId="0" applyNumberFormat="1" applyFont="1" applyFill="1" applyBorder="1" applyAlignment="1" applyProtection="1">
      <alignment horizontal="left" vertical="top"/>
      <protection locked="0"/>
    </xf>
    <xf numFmtId="166" fontId="13" fillId="3" borderId="7" xfId="0" applyNumberFormat="1" applyFont="1" applyFill="1" applyBorder="1" applyAlignment="1">
      <alignment horizontal="left"/>
    </xf>
    <xf numFmtId="0" fontId="13" fillId="3" borderId="7" xfId="0" applyFont="1" applyFill="1" applyBorder="1" applyAlignment="1">
      <alignment horizontal="right"/>
    </xf>
    <xf numFmtId="0" fontId="8" fillId="6" borderId="13" xfId="0" applyNumberFormat="1" applyFont="1" applyFill="1" applyBorder="1" applyAlignment="1">
      <alignment horizontal="center" vertical="top" wrapText="1"/>
    </xf>
    <xf numFmtId="0" fontId="11" fillId="0" borderId="28" xfId="0" applyNumberFormat="1" applyFont="1" applyFill="1" applyBorder="1" applyAlignment="1" applyProtection="1">
      <alignment horizontal="center" vertical="top"/>
      <protection locked="0"/>
    </xf>
    <xf numFmtId="0" fontId="8" fillId="5" borderId="22" xfId="0" applyFont="1" applyFill="1" applyBorder="1" applyAlignment="1">
      <alignment horizontal="center" vertical="top" wrapText="1"/>
    </xf>
    <xf numFmtId="0" fontId="8" fillId="6" borderId="23" xfId="0" applyFont="1" applyFill="1" applyBorder="1" applyAlignment="1">
      <alignment horizontal="center" vertical="top" wrapText="1"/>
    </xf>
    <xf numFmtId="0" fontId="2" fillId="0" borderId="0" xfId="0" quotePrefix="1" applyFont="1" applyAlignment="1">
      <alignment vertical="top"/>
    </xf>
    <xf numFmtId="1" fontId="2" fillId="0" borderId="0" xfId="0" quotePrefix="1" applyNumberFormat="1" applyFont="1" applyAlignment="1">
      <alignment vertical="top"/>
    </xf>
    <xf numFmtId="2" fontId="2" fillId="0" borderId="0" xfId="2" applyNumberFormat="1" applyFont="1" applyAlignment="1">
      <alignment horizontal="right" vertical="top"/>
    </xf>
    <xf numFmtId="2" fontId="2" fillId="0" borderId="0" xfId="0" applyNumberFormat="1" applyFont="1" applyAlignment="1">
      <alignment horizontal="right" vertical="top"/>
    </xf>
    <xf numFmtId="2" fontId="2" fillId="0" borderId="0" xfId="0" applyNumberFormat="1" applyFont="1" applyAlignment="1">
      <alignment vertical="top"/>
    </xf>
    <xf numFmtId="0" fontId="15" fillId="2" borderId="2" xfId="0" quotePrefix="1" applyFont="1" applyFill="1" applyBorder="1" applyAlignment="1">
      <alignment vertical="center"/>
    </xf>
    <xf numFmtId="0" fontId="13" fillId="3" borderId="0" xfId="0" quotePrefix="1" applyFont="1" applyFill="1" applyBorder="1" applyAlignment="1">
      <alignment horizontal="left"/>
    </xf>
    <xf numFmtId="0" fontId="13" fillId="3" borderId="6" xfId="0" quotePrefix="1" applyFont="1" applyFill="1" applyBorder="1" applyAlignment="1">
      <alignment horizontal="left"/>
    </xf>
    <xf numFmtId="0" fontId="13" fillId="3" borderId="7" xfId="0" quotePrefix="1" applyFont="1" applyFill="1" applyBorder="1" applyAlignment="1">
      <alignment horizontal="left"/>
    </xf>
    <xf numFmtId="0" fontId="16" fillId="3" borderId="7" xfId="0" quotePrefix="1" applyFont="1" applyFill="1" applyBorder="1" applyAlignment="1">
      <alignment horizontal="left"/>
    </xf>
    <xf numFmtId="165" fontId="14" fillId="3" borderId="4" xfId="0" quotePrefix="1" applyNumberFormat="1" applyFont="1" applyFill="1" applyBorder="1" applyAlignment="1">
      <alignment horizontal="left"/>
    </xf>
    <xf numFmtId="167" fontId="14" fillId="3" borderId="4" xfId="0" quotePrefix="1" applyNumberFormat="1" applyFont="1" applyFill="1" applyBorder="1" applyAlignment="1">
      <alignment horizontal="left"/>
    </xf>
    <xf numFmtId="0" fontId="9" fillId="2" borderId="16" xfId="0" quotePrefix="1" applyFont="1" applyFill="1" applyBorder="1" applyAlignment="1">
      <alignment horizontal="center" vertical="center"/>
    </xf>
    <xf numFmtId="0" fontId="8" fillId="5" borderId="12" xfId="0" quotePrefix="1" applyNumberFormat="1" applyFont="1" applyFill="1" applyBorder="1" applyAlignment="1">
      <alignment horizontal="left" vertical="top" wrapText="1"/>
    </xf>
    <xf numFmtId="0" fontId="8" fillId="6" borderId="13" xfId="0" quotePrefix="1" applyNumberFormat="1" applyFont="1" applyFill="1" applyBorder="1" applyAlignment="1">
      <alignment horizontal="left" vertical="top" wrapText="1"/>
    </xf>
    <xf numFmtId="49" fontId="8" fillId="5" borderId="12" xfId="0" quotePrefix="1" applyNumberFormat="1" applyFont="1" applyFill="1" applyBorder="1" applyAlignment="1">
      <alignment horizontal="left" vertical="top" wrapText="1"/>
    </xf>
    <xf numFmtId="49" fontId="8" fillId="6" borderId="13" xfId="0" quotePrefix="1" applyNumberFormat="1" applyFont="1" applyFill="1" applyBorder="1" applyAlignment="1">
      <alignment horizontal="left" vertical="top" wrapText="1"/>
    </xf>
    <xf numFmtId="0" fontId="8" fillId="5" borderId="12" xfId="0" quotePrefix="1" applyFont="1" applyFill="1" applyBorder="1" applyAlignment="1">
      <alignment horizontal="left" vertical="top" wrapText="1"/>
    </xf>
    <xf numFmtId="0" fontId="8" fillId="6" borderId="13" xfId="0" quotePrefix="1" applyFont="1" applyFill="1" applyBorder="1" applyAlignment="1">
      <alignment horizontal="left" vertical="top" wrapText="1"/>
    </xf>
    <xf numFmtId="0" fontId="9" fillId="2" borderId="3" xfId="0" quotePrefix="1" applyFont="1" applyFill="1" applyBorder="1" applyAlignment="1">
      <alignment horizontal="center" vertical="center"/>
    </xf>
    <xf numFmtId="0" fontId="8" fillId="5" borderId="21" xfId="0" quotePrefix="1" applyFont="1" applyFill="1" applyBorder="1" applyAlignment="1">
      <alignment horizontal="left" vertical="top" wrapText="1"/>
    </xf>
    <xf numFmtId="0" fontId="8" fillId="6" borderId="23" xfId="0" quotePrefix="1" applyFont="1" applyFill="1" applyBorder="1" applyAlignment="1">
      <alignment horizontal="left" vertical="top" wrapText="1"/>
    </xf>
    <xf numFmtId="0" fontId="9" fillId="2" borderId="0" xfId="0" quotePrefix="1" applyFont="1" applyFill="1" applyBorder="1" applyAlignment="1">
      <alignment vertical="center"/>
    </xf>
    <xf numFmtId="0" fontId="8" fillId="5" borderId="22" xfId="0" quotePrefix="1" applyFont="1" applyFill="1" applyBorder="1" applyAlignment="1">
      <alignment horizontal="left" vertical="top" wrapText="1"/>
    </xf>
    <xf numFmtId="0" fontId="1" fillId="0" borderId="0" xfId="0" quotePrefix="1" applyFont="1" applyAlignment="1">
      <alignment vertical="center"/>
    </xf>
    <xf numFmtId="1" fontId="1" fillId="0" borderId="0" xfId="0" quotePrefix="1" applyNumberFormat="1" applyFont="1" applyAlignment="1">
      <alignment vertical="center"/>
    </xf>
    <xf numFmtId="166" fontId="1" fillId="0" borderId="0" xfId="0" quotePrefix="1" applyNumberFormat="1" applyFont="1" applyAlignment="1">
      <alignment vertical="center"/>
    </xf>
    <xf numFmtId="166" fontId="2" fillId="0" borderId="0" xfId="0" quotePrefix="1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0" fontId="10" fillId="0" borderId="29" xfId="0" applyNumberFormat="1" applyFont="1" applyFill="1" applyBorder="1" applyAlignment="1" applyProtection="1">
      <alignment horizontal="left" vertical="top"/>
      <protection locked="0"/>
    </xf>
    <xf numFmtId="0" fontId="10" fillId="0" borderId="6" xfId="0" applyNumberFormat="1" applyFont="1" applyFill="1" applyBorder="1" applyAlignment="1" applyProtection="1">
      <alignment horizontal="left" vertical="top"/>
      <protection locked="0"/>
    </xf>
    <xf numFmtId="1" fontId="21" fillId="4" borderId="0" xfId="1" applyNumberFormat="1" applyFont="1" applyAlignment="1">
      <alignment horizontal="center" vertical="top"/>
    </xf>
    <xf numFmtId="166" fontId="21" fillId="4" borderId="0" xfId="1" applyNumberFormat="1" applyFont="1" applyAlignment="1">
      <alignment horizontal="center" vertical="top"/>
    </xf>
    <xf numFmtId="0" fontId="21" fillId="4" borderId="0" xfId="1" applyFont="1" applyAlignment="1">
      <alignment horizontal="center" vertical="top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FFFFFF"/>
      <rgbColor rgb="00000000"/>
      <rgbColor rgb="00FFFFFF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FFFF"/>
      <rgbColor rgb="00CCFFCC"/>
      <rgbColor rgb="00FFFF99"/>
      <rgbColor rgb="00CDE6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1733550</xdr:colOff>
      <xdr:row>0</xdr:row>
      <xdr:rowOff>28575</xdr:rowOff>
    </xdr:from>
    <xdr:to>
      <xdr:col>10</xdr:col>
      <xdr:colOff>2209800</xdr:colOff>
      <xdr:row>0</xdr:row>
      <xdr:rowOff>28575</xdr:rowOff>
    </xdr:to>
    <xdr:pic>
      <xdr:nvPicPr>
        <xdr:cNvPr id="1071" name="Picture 2" descr="01-3 CB.jpg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0325" y="28575"/>
          <a:ext cx="5791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</xdr:colOff>
      <xdr:row>2</xdr:row>
      <xdr:rowOff>66675</xdr:rowOff>
    </xdr:from>
    <xdr:to>
      <xdr:col>10</xdr:col>
      <xdr:colOff>695325</xdr:colOff>
      <xdr:row>6</xdr:row>
      <xdr:rowOff>9525</xdr:rowOff>
    </xdr:to>
    <xdr:pic>
      <xdr:nvPicPr>
        <xdr:cNvPr id="107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8600" y="752475"/>
          <a:ext cx="28384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95"/>
  <sheetViews>
    <sheetView tabSelected="1" topLeftCell="G43" zoomScale="70" zoomScaleNormal="70" zoomScalePageLayoutView="40" workbookViewId="0">
      <selection activeCell="O71" sqref="O71"/>
    </sheetView>
  </sheetViews>
  <sheetFormatPr defaultRowHeight="12.75" x14ac:dyDescent="0.2"/>
  <cols>
    <col min="1" max="1" width="3.140625" style="1" customWidth="1"/>
    <col min="2" max="2" width="5.42578125" style="1" customWidth="1"/>
    <col min="3" max="3" width="53.140625" style="4" customWidth="1"/>
    <col min="4" max="4" width="22.85546875" style="4" customWidth="1"/>
    <col min="5" max="5" width="50.140625" style="4" customWidth="1"/>
    <col min="6" max="6" width="23.5703125" style="1" customWidth="1"/>
    <col min="7" max="7" width="26.140625" style="1" customWidth="1"/>
    <col min="8" max="8" width="30" style="1" customWidth="1"/>
    <col min="9" max="9" width="17.42578125" style="1" customWidth="1"/>
    <col min="10" max="10" width="32.28515625" style="1" customWidth="1"/>
    <col min="11" max="11" width="33.42578125" style="1" bestFit="1" customWidth="1"/>
    <col min="12" max="12" width="20" style="1" bestFit="1" customWidth="1"/>
    <col min="13" max="13" width="21.140625" style="41" bestFit="1" customWidth="1"/>
    <col min="14" max="14" width="35.7109375" style="39" bestFit="1" customWidth="1"/>
    <col min="15" max="15" width="35.7109375" style="1" bestFit="1" customWidth="1"/>
    <col min="16" max="17" width="32.140625" style="1" bestFit="1" customWidth="1"/>
    <col min="18" max="18" width="9.140625" style="41"/>
    <col min="19" max="19" width="21.140625" style="39" bestFit="1" customWidth="1"/>
    <col min="20" max="20" width="35.7109375" style="1" bestFit="1" customWidth="1"/>
    <col min="21" max="21" width="32.5703125" style="1" bestFit="1" customWidth="1"/>
    <col min="22" max="22" width="32.140625" style="41" customWidth="1"/>
    <col min="23" max="23" width="31.140625" style="39" bestFit="1" customWidth="1"/>
    <col min="24" max="24" width="9.140625" style="1"/>
    <col min="25" max="25" width="21.5703125" style="1" bestFit="1" customWidth="1"/>
    <col min="26" max="26" width="36" style="41" bestFit="1" customWidth="1"/>
    <col min="27" max="27" width="33" style="39" bestFit="1" customWidth="1"/>
    <col min="28" max="28" width="32.5703125" style="1" bestFit="1" customWidth="1"/>
    <col min="29" max="29" width="31.5703125" style="1" bestFit="1" customWidth="1"/>
    <col min="30" max="30" width="22.85546875" style="1" bestFit="1" customWidth="1"/>
    <col min="31" max="31" width="8" style="1" customWidth="1"/>
    <col min="32" max="32" width="9.42578125" style="1" customWidth="1"/>
    <col min="33" max="33" width="6.85546875" style="39" customWidth="1"/>
    <col min="34" max="34" width="17.7109375" style="41" bestFit="1" customWidth="1"/>
    <col min="35" max="16384" width="9.140625" style="1"/>
  </cols>
  <sheetData>
    <row r="1" spans="1:35" ht="16.5" thickBot="1" x14ac:dyDescent="0.25">
      <c r="A1" s="5"/>
      <c r="B1" s="32"/>
      <c r="C1" s="30"/>
      <c r="D1" s="30"/>
      <c r="E1" s="30"/>
      <c r="F1" s="30"/>
      <c r="G1" s="30"/>
      <c r="H1" s="30"/>
      <c r="I1" s="30"/>
      <c r="J1" s="30"/>
      <c r="K1" s="7"/>
      <c r="O1" s="24"/>
    </row>
    <row r="2" spans="1:35" ht="37.5" customHeight="1" thickBot="1" x14ac:dyDescent="0.25">
      <c r="A2" s="6"/>
      <c r="B2" s="31"/>
      <c r="C2" s="31" t="s">
        <v>26</v>
      </c>
      <c r="D2" s="84" t="s">
        <v>28</v>
      </c>
      <c r="E2" s="7"/>
      <c r="F2" s="7"/>
      <c r="G2" s="7"/>
      <c r="H2" s="7"/>
      <c r="I2" s="7"/>
      <c r="J2" s="66"/>
      <c r="K2" s="23"/>
    </row>
    <row r="3" spans="1:35" ht="23.25" customHeight="1" x14ac:dyDescent="0.25">
      <c r="A3" s="6"/>
      <c r="B3" s="14"/>
      <c r="C3" s="14" t="s">
        <v>0</v>
      </c>
      <c r="D3" s="85" t="s">
        <v>29</v>
      </c>
      <c r="E3" s="15"/>
      <c r="F3" s="15"/>
      <c r="G3" s="14"/>
      <c r="H3" s="69"/>
      <c r="I3" s="69"/>
      <c r="J3" s="14"/>
      <c r="K3" s="65"/>
    </row>
    <row r="4" spans="1:35" ht="19.5" customHeight="1" x14ac:dyDescent="0.25">
      <c r="A4" s="6"/>
      <c r="B4" s="14"/>
      <c r="C4" s="14" t="s">
        <v>1</v>
      </c>
      <c r="D4" s="86" t="s">
        <v>30</v>
      </c>
      <c r="E4" s="16"/>
      <c r="F4" s="16"/>
      <c r="G4" s="17"/>
      <c r="H4" s="19"/>
      <c r="I4" s="70"/>
      <c r="J4" s="14"/>
      <c r="K4" s="8"/>
    </row>
    <row r="5" spans="1:35" ht="19.5" customHeight="1" x14ac:dyDescent="0.25">
      <c r="A5" s="6"/>
      <c r="B5" s="14"/>
      <c r="C5" s="14" t="s">
        <v>16</v>
      </c>
      <c r="D5" s="86" t="s">
        <v>31</v>
      </c>
      <c r="E5" s="16"/>
      <c r="F5" s="16"/>
      <c r="G5" s="17"/>
      <c r="H5" s="19"/>
      <c r="I5" s="70"/>
      <c r="J5" s="14"/>
      <c r="K5" s="8"/>
    </row>
    <row r="6" spans="1:35" ht="19.5" customHeight="1" x14ac:dyDescent="0.25">
      <c r="A6" s="6"/>
      <c r="B6" s="14"/>
      <c r="C6" s="14" t="s">
        <v>2</v>
      </c>
      <c r="D6" s="87" t="s">
        <v>32</v>
      </c>
      <c r="E6" s="18"/>
      <c r="F6" s="18"/>
      <c r="G6" s="19"/>
      <c r="H6" s="19"/>
      <c r="I6" s="70"/>
      <c r="J6" s="14"/>
      <c r="K6" s="8"/>
    </row>
    <row r="7" spans="1:35" ht="27.75" customHeight="1" x14ac:dyDescent="0.4">
      <c r="A7" s="6"/>
      <c r="B7" s="20"/>
      <c r="C7" s="20" t="s">
        <v>12</v>
      </c>
      <c r="D7" s="88" t="s">
        <v>33</v>
      </c>
      <c r="E7" s="21"/>
      <c r="F7" s="18"/>
      <c r="G7" s="74"/>
      <c r="H7" s="73"/>
      <c r="I7" s="71"/>
      <c r="J7" s="14" t="s">
        <v>13</v>
      </c>
      <c r="K7" s="8"/>
    </row>
    <row r="8" spans="1:35" ht="21.75" customHeight="1" x14ac:dyDescent="0.25">
      <c r="A8" s="6"/>
      <c r="B8" s="22"/>
      <c r="C8" s="22" t="s">
        <v>4</v>
      </c>
      <c r="D8" s="89" t="s">
        <v>34</v>
      </c>
      <c r="E8" s="90" t="s">
        <v>35</v>
      </c>
      <c r="F8" s="37"/>
      <c r="G8" s="22"/>
      <c r="H8" s="22"/>
      <c r="J8" s="14" t="s">
        <v>14</v>
      </c>
      <c r="K8" s="8"/>
    </row>
    <row r="9" spans="1:35" ht="20.25" customHeight="1" x14ac:dyDescent="0.25">
      <c r="A9" s="6"/>
      <c r="B9" s="50"/>
      <c r="C9" s="19" t="s">
        <v>3</v>
      </c>
      <c r="D9" s="36">
        <f ca="1">NOW()</f>
        <v>42271.472916087965</v>
      </c>
      <c r="E9" s="44">
        <f ca="1">TODAY()</f>
        <v>42271</v>
      </c>
      <c r="F9" s="36"/>
      <c r="G9" s="19"/>
      <c r="H9" s="19"/>
      <c r="I9" s="20"/>
      <c r="J9" s="20"/>
      <c r="K9" s="67"/>
      <c r="O9" s="39"/>
      <c r="Z9" s="43"/>
    </row>
    <row r="10" spans="1:35" ht="18.75" customHeight="1" x14ac:dyDescent="0.25">
      <c r="A10" s="5"/>
      <c r="B10" s="51"/>
      <c r="C10" s="55" t="s">
        <v>9</v>
      </c>
      <c r="D10" s="46"/>
      <c r="E10" s="47"/>
      <c r="F10" s="46"/>
      <c r="G10" s="22"/>
      <c r="H10" s="22"/>
      <c r="I10" s="58"/>
      <c r="J10" s="58"/>
      <c r="K10" s="68"/>
    </row>
    <row r="11" spans="1:35" ht="18.75" customHeight="1" x14ac:dyDescent="0.25">
      <c r="A11" s="5"/>
      <c r="B11" s="52"/>
      <c r="C11" s="55" t="s">
        <v>10</v>
      </c>
      <c r="D11" s="46"/>
      <c r="E11" s="47"/>
      <c r="F11" s="46"/>
      <c r="G11" s="22"/>
      <c r="H11" s="22"/>
      <c r="I11" s="58"/>
      <c r="J11" s="58"/>
      <c r="K11" s="25"/>
    </row>
    <row r="12" spans="1:35" ht="24" customHeight="1" x14ac:dyDescent="0.25">
      <c r="A12" s="5"/>
      <c r="B12" s="52"/>
      <c r="C12" s="56" t="s">
        <v>15</v>
      </c>
      <c r="D12" s="46"/>
      <c r="E12" s="47"/>
      <c r="F12" s="46"/>
      <c r="G12" s="22"/>
      <c r="H12" s="22"/>
      <c r="I12" s="58"/>
      <c r="J12" s="58"/>
      <c r="K12" s="25"/>
      <c r="L12" s="2" t="s">
        <v>17</v>
      </c>
      <c r="M12" s="110" t="s">
        <v>18</v>
      </c>
      <c r="N12" s="110"/>
      <c r="O12" s="110"/>
      <c r="P12" s="110"/>
      <c r="Q12" s="110"/>
      <c r="S12" s="111" t="s">
        <v>19</v>
      </c>
      <c r="T12" s="111"/>
      <c r="U12" s="111"/>
      <c r="V12" s="111"/>
      <c r="W12" s="111"/>
      <c r="Y12" s="112" t="s">
        <v>20</v>
      </c>
      <c r="Z12" s="112"/>
      <c r="AA12" s="112"/>
      <c r="AB12" s="112"/>
      <c r="AC12" s="112"/>
    </row>
    <row r="13" spans="1:35" s="2" customFormat="1" ht="18" customHeight="1" x14ac:dyDescent="0.2">
      <c r="A13" s="6"/>
      <c r="B13" s="48" t="s">
        <v>6</v>
      </c>
      <c r="C13" s="91" t="s">
        <v>36</v>
      </c>
      <c r="D13" s="49" t="s">
        <v>24</v>
      </c>
      <c r="E13" s="91" t="s">
        <v>110</v>
      </c>
      <c r="F13" s="91" t="s">
        <v>160</v>
      </c>
      <c r="G13" s="98" t="s">
        <v>230</v>
      </c>
      <c r="H13" s="101" t="s">
        <v>256</v>
      </c>
      <c r="I13" s="61" t="s">
        <v>21</v>
      </c>
      <c r="J13" s="59" t="s">
        <v>22</v>
      </c>
      <c r="K13" s="59" t="s">
        <v>23</v>
      </c>
      <c r="L13" s="103" t="s">
        <v>322</v>
      </c>
      <c r="M13" s="104" t="s">
        <v>323</v>
      </c>
      <c r="N13" s="105" t="s">
        <v>327</v>
      </c>
      <c r="O13" s="103" t="s">
        <v>393</v>
      </c>
      <c r="P13" s="103" t="s">
        <v>426</v>
      </c>
      <c r="Q13" s="103" t="s">
        <v>427</v>
      </c>
      <c r="R13" s="42"/>
      <c r="S13" s="104" t="s">
        <v>429</v>
      </c>
      <c r="T13" s="105" t="s">
        <v>430</v>
      </c>
      <c r="U13" s="103" t="s">
        <v>495</v>
      </c>
      <c r="V13" s="103" t="s">
        <v>523</v>
      </c>
      <c r="W13" s="103" t="s">
        <v>524</v>
      </c>
      <c r="Y13" s="104" t="s">
        <v>525</v>
      </c>
      <c r="Z13" s="105" t="s">
        <v>526</v>
      </c>
      <c r="AA13" s="103" t="s">
        <v>578</v>
      </c>
      <c r="AB13" s="103" t="s">
        <v>595</v>
      </c>
      <c r="AC13" s="103" t="s">
        <v>596</v>
      </c>
      <c r="AG13" s="40"/>
      <c r="AH13" s="42"/>
      <c r="AI13" s="42"/>
    </row>
    <row r="14" spans="1:35" s="3" customFormat="1" ht="15" x14ac:dyDescent="0.2">
      <c r="A14" s="6"/>
      <c r="B14" s="34">
        <f t="shared" ref="B14:B45" si="0">ROW(B14) - ROW($B$13)</f>
        <v>1</v>
      </c>
      <c r="C14" s="92" t="s">
        <v>37</v>
      </c>
      <c r="D14" s="35">
        <f t="shared" ref="D14:D45" si="1">L14</f>
        <v>3</v>
      </c>
      <c r="E14" s="94" t="s">
        <v>111</v>
      </c>
      <c r="F14" s="96" t="s">
        <v>161</v>
      </c>
      <c r="G14" s="99" t="s">
        <v>27</v>
      </c>
      <c r="H14" s="102" t="s">
        <v>27</v>
      </c>
      <c r="I14" s="63" t="str">
        <f t="shared" ref="I14:I45" si="2">IF((IF(IF(IF(ISBLANK(Q14),"N/A",Q14)&lt;IF(ISBLANK(W14),"N/A",W14),IF(ISBLANK(Q14),"N/A",Q14),IF(ISBLANK(W14),"N/A",W14))&lt;IF(ISBLANK(AC14),"N/A",AC14),IF(IF(ISBLANK(Q14),"N/A",Q14)&lt;IF(ISBLANK(W14),"N/A",W14),IF(M14="","N/A",M14),IF(S14="","N/A",S14)),IF(Y14="","N/A",Y14)))="N/A",M14,(IF(IF(IF(ISBLANK(Q14),"N/A",Q14)&lt;IF(ISBLANK(W14),"N/A",W14),IF(ISBLANK(Q14),"N/A",Q14),IF(ISBLANK(W14),"N/A",W14))&lt;IF(ISBLANK(AC14),"N/A",AC14),IF(IF(ISBLANK(Q14),"N/A",Q14)&lt;IF(ISBLANK(W14),"N/A",W14),IF(M14="","N/A",M14),IF(S14="","N/A",S14)),IF(Y14="","N/A",Y14))))</f>
        <v/>
      </c>
      <c r="J14" s="63" t="str">
        <f t="shared" ref="J14:J45" si="3">IF((IF(IF(IF(ISBLANK(Q14),"N/A",Q14)&lt;IF(ISBLANK(W14),"N/A",W14),IF(ISBLANK(Q14),"N/A",Q14),IF(ISBLANK(W14),"N/A",W14))&lt;IF(ISBLANK(AC14),"N/A",AC14),IF(IF(ISBLANK(Q14),"N/A",Q14)&lt;IF(ISBLANK(W14),"N/A",W14),IF(N14="","N/A",N14),IF(T14="","N/A",T14)),IF(Z14="","N/A",Z14)))="N/A",N14,(IF(IF(IF(ISBLANK(Q14),"N/A",Q14)&lt;IF(ISBLANK(W14),"N/A",W14),IF(ISBLANK(Q14),"N/A",Q14),IF(ISBLANK(W14),"N/A",W14))&lt;IF(ISBLANK(AC14),"N/A",AC14),IF(IF(ISBLANK(Q14),"N/A",Q14)&lt;IF(ISBLANK(W14),"N/A",W14),IF(N14="","N/A",N14),IF(T14="","N/A",T14)),IF(Z14="","N/A",Z14))))</f>
        <v/>
      </c>
      <c r="K14" s="77">
        <f t="shared" ref="K14:K45" si="4">IF((IF(IF(IF(ISBLANK(Q14),"N/A",Q14)&lt;IF(ISBLANK(W14),"N/A",W14),IF(ISBLANK(Q14),"N/A",Q14),IF(ISBLANK(W14),"N/A",W14))&lt;IF(ISBLANK(AC14),"N/A",AC14),IF(IF(ISBLANK(Q14),"N/A",Q14)&lt;IF(ISBLANK(W14),"N/A",W14),IF(ISBLANK(Q14),"N/A",Q14),IF(ISBLANK(W14),"N/A",W14)),IF(ISBLANK(AC14),"N/A",AC14)))="N/A",(O14*L14),(IF(IF(IF(ISBLANK(Q14),"N/A",Q14)&lt;IF(ISBLANK(W14),"N/A",W14),IF(ISBLANK(Q14),"N/A",Q14),IF(ISBLANK(W14),"N/A",W14))&lt;IF(ISBLANK(AC14),"N/A",AC14),IF(IF(ISBLANK(Q14),"N/A",Q14)&lt;IF(ISBLANK(W14),"N/A",W14),IF(ISBLANK(Q14),"N/A",Q14),IF(ISBLANK(W14),"N/A",W14)),IF(ISBLANK(AC14),"N/A",AC14))))</f>
        <v>0</v>
      </c>
      <c r="L14" s="3">
        <v>3</v>
      </c>
      <c r="M14" s="80" t="s">
        <v>27</v>
      </c>
      <c r="N14" s="106" t="s">
        <v>27</v>
      </c>
      <c r="O14" s="81"/>
      <c r="Q14" s="83"/>
      <c r="R14" s="43"/>
      <c r="S14" s="106" t="s">
        <v>27</v>
      </c>
      <c r="T14" s="79" t="s">
        <v>27</v>
      </c>
      <c r="U14" s="83"/>
      <c r="V14" s="43"/>
      <c r="W14" s="83"/>
      <c r="Y14" s="79" t="s">
        <v>27</v>
      </c>
      <c r="Z14" s="80" t="s">
        <v>27</v>
      </c>
      <c r="AA14" s="83"/>
      <c r="AC14" s="83"/>
      <c r="AE14" s="28"/>
      <c r="AF14" s="28"/>
      <c r="AG14" s="28"/>
      <c r="AH14"/>
    </row>
    <row r="15" spans="1:35" s="3" customFormat="1" ht="60" x14ac:dyDescent="0.2">
      <c r="A15" s="6"/>
      <c r="B15" s="38">
        <f t="shared" si="0"/>
        <v>2</v>
      </c>
      <c r="C15" s="93" t="s">
        <v>38</v>
      </c>
      <c r="D15" s="75">
        <f t="shared" si="1"/>
        <v>33</v>
      </c>
      <c r="E15" s="95" t="s">
        <v>112</v>
      </c>
      <c r="F15" s="97" t="s">
        <v>162</v>
      </c>
      <c r="G15" s="100" t="s">
        <v>231</v>
      </c>
      <c r="H15" s="100" t="s">
        <v>257</v>
      </c>
      <c r="I15" s="64" t="str">
        <f t="shared" si="2"/>
        <v>Digi-Key</v>
      </c>
      <c r="J15" s="64" t="str">
        <f t="shared" si="3"/>
        <v>490-1519-1-ND</v>
      </c>
      <c r="K15" s="78">
        <f t="shared" si="4"/>
        <v>1.32</v>
      </c>
      <c r="L15" s="3">
        <v>33</v>
      </c>
      <c r="M15" s="80" t="s">
        <v>324</v>
      </c>
      <c r="N15" s="106" t="s">
        <v>328</v>
      </c>
      <c r="O15" s="82" t="s">
        <v>394</v>
      </c>
      <c r="P15" s="3">
        <v>33</v>
      </c>
      <c r="Q15" s="83">
        <v>1.7311799999999999</v>
      </c>
      <c r="R15" s="43"/>
      <c r="S15" s="106" t="s">
        <v>326</v>
      </c>
      <c r="T15" s="79" t="s">
        <v>431</v>
      </c>
      <c r="U15" s="83" t="s">
        <v>496</v>
      </c>
      <c r="V15" s="43">
        <v>33</v>
      </c>
      <c r="W15" s="107">
        <v>1.32</v>
      </c>
      <c r="Y15" s="79" t="s">
        <v>325</v>
      </c>
      <c r="Z15" s="80" t="s">
        <v>527</v>
      </c>
      <c r="AA15" s="83"/>
      <c r="AC15" s="83"/>
      <c r="AE15" s="28"/>
      <c r="AF15" s="28"/>
      <c r="AG15" s="28"/>
      <c r="AH15"/>
    </row>
    <row r="16" spans="1:35" s="3" customFormat="1" ht="75" x14ac:dyDescent="0.2">
      <c r="A16" s="6"/>
      <c r="B16" s="34">
        <f t="shared" si="0"/>
        <v>3</v>
      </c>
      <c r="C16" s="92" t="s">
        <v>39</v>
      </c>
      <c r="D16" s="35">
        <f t="shared" si="1"/>
        <v>46</v>
      </c>
      <c r="E16" s="94" t="s">
        <v>113</v>
      </c>
      <c r="F16" s="96" t="s">
        <v>162</v>
      </c>
      <c r="G16" s="99" t="s">
        <v>232</v>
      </c>
      <c r="H16" s="102" t="s">
        <v>258</v>
      </c>
      <c r="I16" s="63" t="str">
        <f t="shared" si="2"/>
        <v>Digi-Key</v>
      </c>
      <c r="J16" s="63" t="str">
        <f t="shared" si="3"/>
        <v>445-5932-1-ND</v>
      </c>
      <c r="K16" s="77">
        <f t="shared" si="4"/>
        <v>4.5999999999999996</v>
      </c>
      <c r="L16" s="3">
        <v>46</v>
      </c>
      <c r="M16" s="80" t="s">
        <v>324</v>
      </c>
      <c r="N16" s="106" t="s">
        <v>329</v>
      </c>
      <c r="O16" s="81" t="s">
        <v>395</v>
      </c>
      <c r="P16" s="3">
        <v>46</v>
      </c>
      <c r="Q16" s="83">
        <v>5.1480899999999998</v>
      </c>
      <c r="R16" s="43"/>
      <c r="S16" s="106" t="s">
        <v>326</v>
      </c>
      <c r="T16" s="79" t="s">
        <v>432</v>
      </c>
      <c r="U16" s="83" t="s">
        <v>412</v>
      </c>
      <c r="V16" s="43">
        <v>46</v>
      </c>
      <c r="W16" s="107">
        <v>4.5999999999999996</v>
      </c>
      <c r="Y16" s="79" t="s">
        <v>325</v>
      </c>
      <c r="Z16" s="80" t="s">
        <v>528</v>
      </c>
      <c r="AA16" s="83" t="s">
        <v>579</v>
      </c>
      <c r="AB16" s="3">
        <v>46</v>
      </c>
      <c r="AC16" s="83"/>
      <c r="AE16" s="28"/>
      <c r="AF16" s="28"/>
      <c r="AG16" s="28"/>
      <c r="AH16"/>
    </row>
    <row r="17" spans="1:34" s="3" customFormat="1" ht="15" x14ac:dyDescent="0.2">
      <c r="A17" s="6"/>
      <c r="B17" s="38">
        <f t="shared" si="0"/>
        <v>4</v>
      </c>
      <c r="C17" s="93" t="s">
        <v>40</v>
      </c>
      <c r="D17" s="75">
        <f t="shared" si="1"/>
        <v>7</v>
      </c>
      <c r="E17" s="95" t="s">
        <v>112</v>
      </c>
      <c r="F17" s="97" t="s">
        <v>163</v>
      </c>
      <c r="G17" s="100" t="s">
        <v>231</v>
      </c>
      <c r="H17" s="100" t="s">
        <v>259</v>
      </c>
      <c r="I17" s="64" t="str">
        <f t="shared" si="2"/>
        <v>Digi-Key</v>
      </c>
      <c r="J17" s="64" t="str">
        <f t="shared" si="3"/>
        <v>490-5307-1-ND</v>
      </c>
      <c r="K17" s="78">
        <f t="shared" si="4"/>
        <v>1.96</v>
      </c>
      <c r="L17" s="3">
        <v>7</v>
      </c>
      <c r="M17" s="80" t="s">
        <v>324</v>
      </c>
      <c r="N17" s="106" t="s">
        <v>330</v>
      </c>
      <c r="O17" s="82" t="s">
        <v>396</v>
      </c>
      <c r="P17" s="3">
        <v>7</v>
      </c>
      <c r="Q17" s="83">
        <v>2.9769399999999999</v>
      </c>
      <c r="R17" s="43"/>
      <c r="S17" s="106" t="s">
        <v>325</v>
      </c>
      <c r="T17" s="79" t="s">
        <v>433</v>
      </c>
      <c r="U17" s="83" t="s">
        <v>497</v>
      </c>
      <c r="V17" s="43">
        <v>7</v>
      </c>
      <c r="W17" s="83"/>
      <c r="Y17" s="79" t="s">
        <v>326</v>
      </c>
      <c r="Z17" s="80" t="s">
        <v>529</v>
      </c>
      <c r="AA17" s="83" t="s">
        <v>580</v>
      </c>
      <c r="AB17" s="3">
        <v>7</v>
      </c>
      <c r="AC17" s="107">
        <v>1.96</v>
      </c>
      <c r="AE17" s="28"/>
      <c r="AF17" s="28"/>
      <c r="AG17" s="28"/>
      <c r="AH17"/>
    </row>
    <row r="18" spans="1:34" s="3" customFormat="1" ht="30" x14ac:dyDescent="0.2">
      <c r="A18" s="6"/>
      <c r="B18" s="34">
        <f t="shared" si="0"/>
        <v>5</v>
      </c>
      <c r="C18" s="92" t="s">
        <v>41</v>
      </c>
      <c r="D18" s="35">
        <f t="shared" si="1"/>
        <v>9</v>
      </c>
      <c r="E18" s="94" t="s">
        <v>114</v>
      </c>
      <c r="F18" s="96" t="s">
        <v>164</v>
      </c>
      <c r="G18" s="99" t="s">
        <v>233</v>
      </c>
      <c r="H18" s="102" t="s">
        <v>260</v>
      </c>
      <c r="I18" s="63" t="str">
        <f t="shared" si="2"/>
        <v>Digi-Key</v>
      </c>
      <c r="J18" s="63" t="str">
        <f t="shared" si="3"/>
        <v>478-3302-1-ND</v>
      </c>
      <c r="K18" s="77">
        <f t="shared" si="4"/>
        <v>79.56</v>
      </c>
      <c r="L18" s="3">
        <v>9</v>
      </c>
      <c r="M18" s="80" t="s">
        <v>324</v>
      </c>
      <c r="N18" s="106" t="s">
        <v>331</v>
      </c>
      <c r="O18" s="81">
        <v>989049</v>
      </c>
      <c r="P18" s="3">
        <v>9</v>
      </c>
      <c r="Q18" s="83">
        <v>89.01437</v>
      </c>
      <c r="R18" s="43"/>
      <c r="S18" s="106" t="s">
        <v>326</v>
      </c>
      <c r="T18" s="79" t="s">
        <v>434</v>
      </c>
      <c r="U18" s="83" t="s">
        <v>498</v>
      </c>
      <c r="V18" s="43">
        <v>9</v>
      </c>
      <c r="W18" s="107">
        <v>79.56</v>
      </c>
      <c r="Y18" s="79" t="s">
        <v>325</v>
      </c>
      <c r="Z18" s="80" t="s">
        <v>530</v>
      </c>
      <c r="AA18" s="83" t="s">
        <v>581</v>
      </c>
      <c r="AB18" s="3">
        <v>9</v>
      </c>
      <c r="AC18" s="83"/>
      <c r="AE18" s="28"/>
      <c r="AF18" s="28"/>
      <c r="AG18" s="28"/>
      <c r="AH18"/>
    </row>
    <row r="19" spans="1:34" s="3" customFormat="1" ht="15" x14ac:dyDescent="0.2">
      <c r="A19" s="6"/>
      <c r="B19" s="38">
        <f t="shared" si="0"/>
        <v>6</v>
      </c>
      <c r="C19" s="93" t="s">
        <v>42</v>
      </c>
      <c r="D19" s="75">
        <f t="shared" si="1"/>
        <v>2</v>
      </c>
      <c r="E19" s="95" t="s">
        <v>115</v>
      </c>
      <c r="F19" s="97" t="s">
        <v>165</v>
      </c>
      <c r="G19" s="100" t="s">
        <v>234</v>
      </c>
      <c r="H19" s="100" t="s">
        <v>261</v>
      </c>
      <c r="I19" s="64" t="str">
        <f t="shared" si="2"/>
        <v>Digi-Key</v>
      </c>
      <c r="J19" s="64" t="str">
        <f t="shared" si="3"/>
        <v>712-1256-1-ND</v>
      </c>
      <c r="K19" s="78">
        <f t="shared" si="4"/>
        <v>0.64</v>
      </c>
      <c r="L19" s="3">
        <v>2</v>
      </c>
      <c r="M19" s="80" t="s">
        <v>325</v>
      </c>
      <c r="N19" s="106" t="s">
        <v>332</v>
      </c>
      <c r="O19" s="82"/>
      <c r="Q19" s="83"/>
      <c r="R19" s="43"/>
      <c r="S19" s="106" t="s">
        <v>326</v>
      </c>
      <c r="T19" s="79" t="s">
        <v>435</v>
      </c>
      <c r="U19" s="83" t="s">
        <v>499</v>
      </c>
      <c r="V19" s="43">
        <v>2</v>
      </c>
      <c r="W19" s="107">
        <v>0.64</v>
      </c>
      <c r="Y19" s="79" t="s">
        <v>324</v>
      </c>
      <c r="Z19" s="80" t="s">
        <v>531</v>
      </c>
      <c r="AA19" s="83" t="s">
        <v>428</v>
      </c>
      <c r="AB19" s="3">
        <v>2</v>
      </c>
      <c r="AC19" s="107">
        <v>0.67149000000000003</v>
      </c>
      <c r="AE19" s="28"/>
      <c r="AF19" s="28"/>
      <c r="AG19" s="28"/>
      <c r="AH19"/>
    </row>
    <row r="20" spans="1:34" s="3" customFormat="1" ht="15" x14ac:dyDescent="0.2">
      <c r="A20" s="6"/>
      <c r="B20" s="34">
        <f t="shared" si="0"/>
        <v>7</v>
      </c>
      <c r="C20" s="92" t="s">
        <v>43</v>
      </c>
      <c r="D20" s="35">
        <f t="shared" si="1"/>
        <v>1</v>
      </c>
      <c r="E20" s="94" t="s">
        <v>115</v>
      </c>
      <c r="F20" s="96" t="s">
        <v>166</v>
      </c>
      <c r="G20" s="99" t="s">
        <v>231</v>
      </c>
      <c r="H20" s="102" t="s">
        <v>262</v>
      </c>
      <c r="I20" s="63" t="str">
        <f t="shared" si="2"/>
        <v>Digi-Key</v>
      </c>
      <c r="J20" s="63" t="str">
        <f t="shared" si="3"/>
        <v>490-6221-1-ND</v>
      </c>
      <c r="K20" s="77">
        <f t="shared" si="4"/>
        <v>0.11</v>
      </c>
      <c r="L20" s="3">
        <v>1</v>
      </c>
      <c r="M20" s="80" t="s">
        <v>324</v>
      </c>
      <c r="N20" s="106" t="s">
        <v>333</v>
      </c>
      <c r="O20" s="81" t="s">
        <v>397</v>
      </c>
      <c r="P20" s="3">
        <v>1</v>
      </c>
      <c r="Q20" s="107">
        <v>0.12311</v>
      </c>
      <c r="R20" s="43"/>
      <c r="S20" s="106" t="s">
        <v>326</v>
      </c>
      <c r="T20" s="79" t="s">
        <v>436</v>
      </c>
      <c r="U20" s="83" t="s">
        <v>500</v>
      </c>
      <c r="V20" s="43">
        <v>1</v>
      </c>
      <c r="W20" s="107">
        <v>0.11</v>
      </c>
      <c r="Y20" s="79" t="s">
        <v>27</v>
      </c>
      <c r="Z20" s="80" t="s">
        <v>27</v>
      </c>
      <c r="AA20" s="83"/>
      <c r="AC20" s="83"/>
      <c r="AE20" s="28"/>
      <c r="AF20" s="28"/>
      <c r="AG20" s="28"/>
      <c r="AH20"/>
    </row>
    <row r="21" spans="1:34" s="3" customFormat="1" ht="15" x14ac:dyDescent="0.2">
      <c r="A21" s="6"/>
      <c r="B21" s="38">
        <f t="shared" si="0"/>
        <v>8</v>
      </c>
      <c r="C21" s="93" t="s">
        <v>44</v>
      </c>
      <c r="D21" s="75">
        <f t="shared" si="1"/>
        <v>1</v>
      </c>
      <c r="E21" s="95" t="s">
        <v>116</v>
      </c>
      <c r="F21" s="97" t="s">
        <v>167</v>
      </c>
      <c r="G21" s="100" t="s">
        <v>235</v>
      </c>
      <c r="H21" s="100" t="s">
        <v>263</v>
      </c>
      <c r="I21" s="64" t="str">
        <f t="shared" si="2"/>
        <v>Digi-Key</v>
      </c>
      <c r="J21" s="64" t="str">
        <f t="shared" si="3"/>
        <v>399-1069-1-ND</v>
      </c>
      <c r="K21" s="78">
        <f t="shared" si="4"/>
        <v>0.1</v>
      </c>
      <c r="L21" s="3">
        <v>1</v>
      </c>
      <c r="M21" s="80" t="s">
        <v>325</v>
      </c>
      <c r="N21" s="106" t="s">
        <v>334</v>
      </c>
      <c r="O21" s="82" t="s">
        <v>398</v>
      </c>
      <c r="P21" s="3">
        <v>1</v>
      </c>
      <c r="Q21" s="83"/>
      <c r="R21" s="43"/>
      <c r="S21" s="106" t="s">
        <v>326</v>
      </c>
      <c r="T21" s="79" t="s">
        <v>437</v>
      </c>
      <c r="U21" s="83" t="s">
        <v>412</v>
      </c>
      <c r="V21" s="43">
        <v>1</v>
      </c>
      <c r="W21" s="107">
        <v>0.1</v>
      </c>
      <c r="Y21" s="79" t="s">
        <v>324</v>
      </c>
      <c r="Z21" s="80" t="s">
        <v>532</v>
      </c>
      <c r="AA21" s="83" t="s">
        <v>395</v>
      </c>
      <c r="AB21" s="3">
        <v>1</v>
      </c>
      <c r="AC21" s="107">
        <v>0.11191</v>
      </c>
      <c r="AE21" s="28"/>
      <c r="AF21" s="28"/>
      <c r="AG21" s="28"/>
      <c r="AH21"/>
    </row>
    <row r="22" spans="1:34" s="3" customFormat="1" ht="15" x14ac:dyDescent="0.2">
      <c r="A22" s="6"/>
      <c r="B22" s="34">
        <f t="shared" si="0"/>
        <v>9</v>
      </c>
      <c r="C22" s="92" t="s">
        <v>45</v>
      </c>
      <c r="D22" s="35">
        <f t="shared" si="1"/>
        <v>1</v>
      </c>
      <c r="E22" s="94" t="s">
        <v>116</v>
      </c>
      <c r="F22" s="96" t="s">
        <v>168</v>
      </c>
      <c r="G22" s="99" t="s">
        <v>232</v>
      </c>
      <c r="H22" s="102" t="s">
        <v>264</v>
      </c>
      <c r="I22" s="63" t="str">
        <f t="shared" si="2"/>
        <v>Digi-Key</v>
      </c>
      <c r="J22" s="63" t="str">
        <f t="shared" si="3"/>
        <v>445-1276-1-ND</v>
      </c>
      <c r="K22" s="77">
        <f t="shared" si="4"/>
        <v>0.1</v>
      </c>
      <c r="L22" s="3">
        <v>1</v>
      </c>
      <c r="M22" s="80" t="s">
        <v>324</v>
      </c>
      <c r="N22" s="106" t="s">
        <v>335</v>
      </c>
      <c r="O22" s="81" t="s">
        <v>395</v>
      </c>
      <c r="P22" s="3">
        <v>1</v>
      </c>
      <c r="Q22" s="107">
        <v>0.11191</v>
      </c>
      <c r="R22" s="43"/>
      <c r="S22" s="106" t="s">
        <v>326</v>
      </c>
      <c r="T22" s="79" t="s">
        <v>438</v>
      </c>
      <c r="U22" s="83" t="s">
        <v>412</v>
      </c>
      <c r="V22" s="43">
        <v>1</v>
      </c>
      <c r="W22" s="107">
        <v>0.1</v>
      </c>
      <c r="Y22" s="79" t="s">
        <v>325</v>
      </c>
      <c r="Z22" s="80" t="s">
        <v>533</v>
      </c>
      <c r="AA22" s="83" t="s">
        <v>582</v>
      </c>
      <c r="AB22" s="3">
        <v>1</v>
      </c>
      <c r="AC22" s="83"/>
      <c r="AE22" s="28"/>
      <c r="AF22" s="28"/>
      <c r="AG22" s="28"/>
      <c r="AH22"/>
    </row>
    <row r="23" spans="1:34" s="3" customFormat="1" ht="15" x14ac:dyDescent="0.2">
      <c r="A23" s="6"/>
      <c r="B23" s="38">
        <f t="shared" si="0"/>
        <v>10</v>
      </c>
      <c r="C23" s="93" t="s">
        <v>46</v>
      </c>
      <c r="D23" s="75">
        <f t="shared" si="1"/>
        <v>1</v>
      </c>
      <c r="E23" s="95" t="s">
        <v>117</v>
      </c>
      <c r="F23" s="97" t="s">
        <v>169</v>
      </c>
      <c r="G23" s="100" t="s">
        <v>232</v>
      </c>
      <c r="H23" s="100" t="s">
        <v>265</v>
      </c>
      <c r="I23" s="64" t="str">
        <f t="shared" si="2"/>
        <v>Digi-Key</v>
      </c>
      <c r="J23" s="64" t="str">
        <f t="shared" si="3"/>
        <v>490-1494-1-ND</v>
      </c>
      <c r="K23" s="78">
        <f t="shared" si="4"/>
        <v>0.1</v>
      </c>
      <c r="L23" s="3">
        <v>1</v>
      </c>
      <c r="M23" s="80" t="s">
        <v>324</v>
      </c>
      <c r="N23" s="106" t="s">
        <v>336</v>
      </c>
      <c r="O23" s="82" t="s">
        <v>399</v>
      </c>
      <c r="P23" s="3">
        <v>1</v>
      </c>
      <c r="Q23" s="107">
        <v>0.23502000000000001</v>
      </c>
      <c r="R23" s="43"/>
      <c r="S23" s="106" t="s">
        <v>325</v>
      </c>
      <c r="T23" s="79" t="s">
        <v>439</v>
      </c>
      <c r="U23" s="83" t="s">
        <v>501</v>
      </c>
      <c r="V23" s="43">
        <v>1</v>
      </c>
      <c r="W23" s="83"/>
      <c r="Y23" s="79" t="s">
        <v>326</v>
      </c>
      <c r="Z23" s="80" t="s">
        <v>534</v>
      </c>
      <c r="AA23" s="83" t="s">
        <v>412</v>
      </c>
      <c r="AB23" s="3">
        <v>1</v>
      </c>
      <c r="AC23" s="107">
        <v>0.1</v>
      </c>
      <c r="AE23" s="28"/>
      <c r="AF23" s="28"/>
      <c r="AG23" s="28"/>
      <c r="AH23"/>
    </row>
    <row r="24" spans="1:34" s="3" customFormat="1" ht="15" x14ac:dyDescent="0.2">
      <c r="A24" s="6"/>
      <c r="B24" s="34">
        <f t="shared" si="0"/>
        <v>11</v>
      </c>
      <c r="C24" s="92" t="s">
        <v>47</v>
      </c>
      <c r="D24" s="35">
        <f t="shared" si="1"/>
        <v>1</v>
      </c>
      <c r="E24" s="94" t="s">
        <v>116</v>
      </c>
      <c r="F24" s="96" t="s">
        <v>170</v>
      </c>
      <c r="G24" s="99" t="s">
        <v>232</v>
      </c>
      <c r="H24" s="102" t="s">
        <v>266</v>
      </c>
      <c r="I24" s="63" t="str">
        <f t="shared" si="2"/>
        <v>Digi-Key</v>
      </c>
      <c r="J24" s="63" t="str">
        <f t="shared" si="3"/>
        <v>445-5017-6-ND</v>
      </c>
      <c r="K24" s="77">
        <f t="shared" si="4"/>
        <v>0.1</v>
      </c>
      <c r="L24" s="3">
        <v>1</v>
      </c>
      <c r="M24" s="80" t="s">
        <v>324</v>
      </c>
      <c r="N24" s="106" t="s">
        <v>337</v>
      </c>
      <c r="O24" s="81" t="s">
        <v>395</v>
      </c>
      <c r="P24" s="3">
        <v>1</v>
      </c>
      <c r="Q24" s="107">
        <v>0.11191</v>
      </c>
      <c r="R24" s="43"/>
      <c r="S24" s="106" t="s">
        <v>326</v>
      </c>
      <c r="T24" s="79" t="s">
        <v>440</v>
      </c>
      <c r="U24" s="83" t="s">
        <v>412</v>
      </c>
      <c r="V24" s="43">
        <v>1</v>
      </c>
      <c r="W24" s="107">
        <v>0.1</v>
      </c>
      <c r="Y24" s="79" t="s">
        <v>325</v>
      </c>
      <c r="Z24" s="80" t="s">
        <v>535</v>
      </c>
      <c r="AA24" s="83"/>
      <c r="AC24" s="83"/>
      <c r="AE24" s="28"/>
      <c r="AF24" s="28"/>
      <c r="AG24" s="28"/>
      <c r="AH24"/>
    </row>
    <row r="25" spans="1:34" s="3" customFormat="1" ht="45" x14ac:dyDescent="0.2">
      <c r="A25" s="6"/>
      <c r="B25" s="38">
        <f t="shared" si="0"/>
        <v>12</v>
      </c>
      <c r="C25" s="93" t="s">
        <v>48</v>
      </c>
      <c r="D25" s="75">
        <f t="shared" si="1"/>
        <v>22</v>
      </c>
      <c r="E25" s="95" t="s">
        <v>118</v>
      </c>
      <c r="F25" s="97" t="s">
        <v>171</v>
      </c>
      <c r="G25" s="100" t="s">
        <v>232</v>
      </c>
      <c r="H25" s="100" t="s">
        <v>267</v>
      </c>
      <c r="I25" s="64" t="str">
        <f t="shared" si="2"/>
        <v>Digi-Key</v>
      </c>
      <c r="J25" s="64" t="str">
        <f t="shared" si="3"/>
        <v>445-3943-1-ND</v>
      </c>
      <c r="K25" s="78">
        <f t="shared" si="4"/>
        <v>10.603999999999999</v>
      </c>
      <c r="L25" s="3">
        <v>22</v>
      </c>
      <c r="M25" s="80" t="s">
        <v>324</v>
      </c>
      <c r="N25" s="106" t="s">
        <v>338</v>
      </c>
      <c r="O25" s="82" t="s">
        <v>400</v>
      </c>
      <c r="P25" s="3">
        <v>22</v>
      </c>
      <c r="Q25" s="83">
        <v>11.86439</v>
      </c>
      <c r="R25" s="43"/>
      <c r="S25" s="106" t="s">
        <v>326</v>
      </c>
      <c r="T25" s="79" t="s">
        <v>441</v>
      </c>
      <c r="U25" s="83" t="s">
        <v>502</v>
      </c>
      <c r="V25" s="43">
        <v>22</v>
      </c>
      <c r="W25" s="83">
        <v>10.603999999999999</v>
      </c>
      <c r="Y25" s="79" t="s">
        <v>325</v>
      </c>
      <c r="Z25" s="80" t="s">
        <v>536</v>
      </c>
      <c r="AA25" s="83" t="s">
        <v>583</v>
      </c>
      <c r="AB25" s="3">
        <v>22</v>
      </c>
      <c r="AC25" s="83"/>
      <c r="AE25" s="28"/>
      <c r="AF25" s="28"/>
      <c r="AG25" s="28"/>
      <c r="AH25"/>
    </row>
    <row r="26" spans="1:34" s="3" customFormat="1" ht="15" x14ac:dyDescent="0.2">
      <c r="A26" s="6"/>
      <c r="B26" s="34">
        <f t="shared" si="0"/>
        <v>13</v>
      </c>
      <c r="C26" s="92" t="s">
        <v>49</v>
      </c>
      <c r="D26" s="35">
        <f t="shared" si="1"/>
        <v>8</v>
      </c>
      <c r="E26" s="94" t="s">
        <v>119</v>
      </c>
      <c r="F26" s="96" t="s">
        <v>172</v>
      </c>
      <c r="G26" s="99" t="s">
        <v>231</v>
      </c>
      <c r="H26" s="102" t="s">
        <v>268</v>
      </c>
      <c r="I26" s="63" t="str">
        <f t="shared" si="2"/>
        <v>Digi-Key</v>
      </c>
      <c r="J26" s="63" t="str">
        <f t="shared" si="3"/>
        <v>490-1486-1-ND</v>
      </c>
      <c r="K26" s="77">
        <f t="shared" si="4"/>
        <v>0.8</v>
      </c>
      <c r="L26" s="3">
        <v>8</v>
      </c>
      <c r="M26" s="80" t="s">
        <v>324</v>
      </c>
      <c r="N26" s="106" t="s">
        <v>339</v>
      </c>
      <c r="O26" s="81" t="s">
        <v>401</v>
      </c>
      <c r="P26" s="3">
        <v>8</v>
      </c>
      <c r="Q26" s="83">
        <v>2.77549</v>
      </c>
      <c r="R26" s="43"/>
      <c r="S26" s="106" t="s">
        <v>326</v>
      </c>
      <c r="T26" s="79" t="s">
        <v>442</v>
      </c>
      <c r="U26" s="83" t="s">
        <v>412</v>
      </c>
      <c r="V26" s="43">
        <v>8</v>
      </c>
      <c r="W26" s="107">
        <v>0.8</v>
      </c>
      <c r="Y26" s="79" t="s">
        <v>27</v>
      </c>
      <c r="Z26" s="80" t="s">
        <v>27</v>
      </c>
      <c r="AA26" s="83"/>
      <c r="AC26" s="83"/>
      <c r="AE26" s="28"/>
      <c r="AF26" s="28"/>
      <c r="AG26" s="28"/>
      <c r="AH26"/>
    </row>
    <row r="27" spans="1:34" s="3" customFormat="1" ht="30" x14ac:dyDescent="0.2">
      <c r="A27" s="6"/>
      <c r="B27" s="38">
        <f t="shared" si="0"/>
        <v>14</v>
      </c>
      <c r="C27" s="93" t="s">
        <v>50</v>
      </c>
      <c r="D27" s="75">
        <f t="shared" si="1"/>
        <v>1</v>
      </c>
      <c r="E27" s="95" t="s">
        <v>120</v>
      </c>
      <c r="F27" s="97" t="s">
        <v>173</v>
      </c>
      <c r="G27" s="100" t="s">
        <v>236</v>
      </c>
      <c r="H27" s="100" t="s">
        <v>269</v>
      </c>
      <c r="I27" s="64" t="str">
        <f t="shared" si="2"/>
        <v>Digi-Key</v>
      </c>
      <c r="J27" s="64" t="str">
        <f t="shared" si="3"/>
        <v>P15087CT-ND</v>
      </c>
      <c r="K27" s="78">
        <f t="shared" si="4"/>
        <v>1.44</v>
      </c>
      <c r="L27" s="3">
        <v>1</v>
      </c>
      <c r="M27" s="80" t="s">
        <v>324</v>
      </c>
      <c r="N27" s="106" t="s">
        <v>340</v>
      </c>
      <c r="O27" s="82">
        <v>158779</v>
      </c>
      <c r="P27" s="3">
        <v>1</v>
      </c>
      <c r="Q27" s="83">
        <v>1.58779</v>
      </c>
      <c r="R27" s="43"/>
      <c r="S27" s="106" t="s">
        <v>325</v>
      </c>
      <c r="T27" s="79" t="s">
        <v>443</v>
      </c>
      <c r="U27" s="83" t="s">
        <v>503</v>
      </c>
      <c r="V27" s="43">
        <v>1</v>
      </c>
      <c r="W27" s="83"/>
      <c r="Y27" s="79" t="s">
        <v>326</v>
      </c>
      <c r="Z27" s="80" t="s">
        <v>537</v>
      </c>
      <c r="AA27" s="83" t="s">
        <v>584</v>
      </c>
      <c r="AB27" s="3">
        <v>1</v>
      </c>
      <c r="AC27" s="107">
        <v>1.44</v>
      </c>
      <c r="AE27" s="28"/>
      <c r="AF27" s="28"/>
      <c r="AG27" s="28"/>
      <c r="AH27"/>
    </row>
    <row r="28" spans="1:34" s="3" customFormat="1" ht="30" x14ac:dyDescent="0.2">
      <c r="A28" s="6"/>
      <c r="B28" s="34">
        <f t="shared" si="0"/>
        <v>15</v>
      </c>
      <c r="C28" s="92" t="s">
        <v>51</v>
      </c>
      <c r="D28" s="35">
        <f t="shared" si="1"/>
        <v>3</v>
      </c>
      <c r="E28" s="94" t="s">
        <v>121</v>
      </c>
      <c r="F28" s="96" t="s">
        <v>174</v>
      </c>
      <c r="G28" s="99" t="s">
        <v>237</v>
      </c>
      <c r="H28" s="102" t="s">
        <v>270</v>
      </c>
      <c r="I28" s="63" t="str">
        <f t="shared" si="2"/>
        <v>Digi-Key</v>
      </c>
      <c r="J28" s="63" t="str">
        <f t="shared" si="3"/>
        <v>516-1923-ND</v>
      </c>
      <c r="K28" s="77">
        <f t="shared" si="4"/>
        <v>2.7</v>
      </c>
      <c r="L28" s="3">
        <v>3</v>
      </c>
      <c r="M28" s="80" t="s">
        <v>324</v>
      </c>
      <c r="N28" s="106" t="s">
        <v>341</v>
      </c>
      <c r="O28" s="81" t="s">
        <v>402</v>
      </c>
      <c r="P28" s="3">
        <v>3</v>
      </c>
      <c r="Q28" s="83">
        <v>2.9797400000000001</v>
      </c>
      <c r="R28" s="43"/>
      <c r="S28" s="106" t="s">
        <v>326</v>
      </c>
      <c r="T28" s="79" t="s">
        <v>444</v>
      </c>
      <c r="U28" s="83" t="s">
        <v>504</v>
      </c>
      <c r="V28" s="43">
        <v>3</v>
      </c>
      <c r="W28" s="107">
        <v>2.7</v>
      </c>
      <c r="Y28" s="79" t="s">
        <v>325</v>
      </c>
      <c r="Z28" s="80" t="s">
        <v>538</v>
      </c>
      <c r="AA28" s="83" t="s">
        <v>585</v>
      </c>
      <c r="AB28" s="3">
        <v>3</v>
      </c>
      <c r="AC28" s="83"/>
      <c r="AE28" s="28"/>
      <c r="AF28" s="28"/>
      <c r="AG28" s="28"/>
      <c r="AH28"/>
    </row>
    <row r="29" spans="1:34" s="3" customFormat="1" ht="15" x14ac:dyDescent="0.2">
      <c r="A29" s="6"/>
      <c r="B29" s="38">
        <f t="shared" si="0"/>
        <v>16</v>
      </c>
      <c r="C29" s="93" t="s">
        <v>52</v>
      </c>
      <c r="D29" s="75">
        <f t="shared" si="1"/>
        <v>1</v>
      </c>
      <c r="E29" s="95" t="s">
        <v>122</v>
      </c>
      <c r="F29" s="97" t="s">
        <v>175</v>
      </c>
      <c r="G29" s="100" t="s">
        <v>238</v>
      </c>
      <c r="H29" s="100" t="s">
        <v>271</v>
      </c>
      <c r="I29" s="64" t="str">
        <f t="shared" si="2"/>
        <v>Mouser</v>
      </c>
      <c r="J29" s="64" t="str">
        <f t="shared" si="3"/>
        <v>771-PMEG3050EP115</v>
      </c>
      <c r="K29" s="78">
        <f t="shared" si="4"/>
        <v>0.51480999999999999</v>
      </c>
      <c r="L29" s="3">
        <v>1</v>
      </c>
      <c r="M29" s="80" t="s">
        <v>324</v>
      </c>
      <c r="N29" s="106" t="s">
        <v>342</v>
      </c>
      <c r="O29" s="82" t="s">
        <v>403</v>
      </c>
      <c r="P29" s="3">
        <v>1</v>
      </c>
      <c r="Q29" s="107">
        <v>0.51480999999999999</v>
      </c>
      <c r="R29" s="43"/>
      <c r="S29" s="106" t="s">
        <v>325</v>
      </c>
      <c r="T29" s="79" t="s">
        <v>445</v>
      </c>
      <c r="U29" s="83"/>
      <c r="V29" s="43"/>
      <c r="W29" s="83"/>
      <c r="Y29" s="79" t="s">
        <v>326</v>
      </c>
      <c r="Z29" s="80" t="s">
        <v>539</v>
      </c>
      <c r="AA29" s="83" t="s">
        <v>586</v>
      </c>
      <c r="AB29" s="3">
        <v>1</v>
      </c>
      <c r="AC29" s="107">
        <v>0.52</v>
      </c>
      <c r="AE29" s="28"/>
      <c r="AF29" s="28"/>
      <c r="AG29" s="28"/>
      <c r="AH29"/>
    </row>
    <row r="30" spans="1:34" s="3" customFormat="1" ht="15" x14ac:dyDescent="0.2">
      <c r="A30" s="6"/>
      <c r="B30" s="34">
        <f t="shared" si="0"/>
        <v>17</v>
      </c>
      <c r="C30" s="92" t="s">
        <v>53</v>
      </c>
      <c r="D30" s="35">
        <f t="shared" si="1"/>
        <v>1</v>
      </c>
      <c r="E30" s="94" t="s">
        <v>123</v>
      </c>
      <c r="F30" s="96" t="s">
        <v>176</v>
      </c>
      <c r="G30" s="99" t="s">
        <v>239</v>
      </c>
      <c r="H30" s="102" t="s">
        <v>176</v>
      </c>
      <c r="I30" s="63" t="str">
        <f t="shared" si="2"/>
        <v>MiniCircuits</v>
      </c>
      <c r="J30" s="63" t="str">
        <f t="shared" si="3"/>
        <v>LFCN-190+</v>
      </c>
      <c r="K30" s="77">
        <f t="shared" si="4"/>
        <v>2.99</v>
      </c>
      <c r="L30" s="3">
        <v>1</v>
      </c>
      <c r="M30" s="80" t="s">
        <v>239</v>
      </c>
      <c r="N30" s="106" t="s">
        <v>176</v>
      </c>
      <c r="O30" s="81">
        <v>2.99</v>
      </c>
      <c r="P30" s="3">
        <v>1</v>
      </c>
      <c r="Q30" s="83">
        <f>P30*O30</f>
        <v>2.99</v>
      </c>
      <c r="R30" s="43"/>
      <c r="S30" s="106" t="s">
        <v>27</v>
      </c>
      <c r="T30" s="79" t="s">
        <v>27</v>
      </c>
      <c r="U30" s="83"/>
      <c r="V30" s="43"/>
      <c r="W30" s="83"/>
      <c r="Y30" s="79" t="s">
        <v>27</v>
      </c>
      <c r="Z30" s="80" t="s">
        <v>27</v>
      </c>
      <c r="AA30" s="83"/>
      <c r="AC30" s="83"/>
      <c r="AE30" s="28"/>
      <c r="AF30" s="28"/>
      <c r="AG30" s="28"/>
      <c r="AH30"/>
    </row>
    <row r="31" spans="1:34" s="3" customFormat="1" ht="15" x14ac:dyDescent="0.2">
      <c r="A31" s="6"/>
      <c r="B31" s="38">
        <f t="shared" si="0"/>
        <v>18</v>
      </c>
      <c r="C31" s="93" t="s">
        <v>54</v>
      </c>
      <c r="D31" s="75">
        <f t="shared" si="1"/>
        <v>2</v>
      </c>
      <c r="E31" s="95" t="s">
        <v>124</v>
      </c>
      <c r="F31" s="97" t="s">
        <v>177</v>
      </c>
      <c r="G31" s="100" t="s">
        <v>239</v>
      </c>
      <c r="H31" s="100" t="s">
        <v>177</v>
      </c>
      <c r="I31" s="64" t="str">
        <f t="shared" si="2"/>
        <v>MiniCircuits</v>
      </c>
      <c r="J31" s="64" t="str">
        <f t="shared" si="3"/>
        <v>LFCN-400+</v>
      </c>
      <c r="K31" s="78">
        <f t="shared" si="4"/>
        <v>5.98</v>
      </c>
      <c r="L31" s="3">
        <v>2</v>
      </c>
      <c r="M31" s="80" t="s">
        <v>239</v>
      </c>
      <c r="N31" s="106" t="s">
        <v>177</v>
      </c>
      <c r="O31" s="82">
        <v>2.99</v>
      </c>
      <c r="P31" s="3">
        <v>2</v>
      </c>
      <c r="Q31" s="83">
        <f>P31*O31</f>
        <v>5.98</v>
      </c>
      <c r="R31" s="43"/>
      <c r="S31" s="106" t="s">
        <v>27</v>
      </c>
      <c r="T31" s="79" t="s">
        <v>27</v>
      </c>
      <c r="U31" s="83"/>
      <c r="V31" s="43"/>
      <c r="W31" s="83"/>
      <c r="Y31" s="79" t="s">
        <v>27</v>
      </c>
      <c r="Z31" s="80" t="s">
        <v>27</v>
      </c>
      <c r="AA31" s="83"/>
      <c r="AC31" s="83"/>
      <c r="AE31" s="28"/>
      <c r="AF31" s="28"/>
      <c r="AG31" s="28"/>
      <c r="AH31"/>
    </row>
    <row r="32" spans="1:34" s="3" customFormat="1" ht="30" x14ac:dyDescent="0.2">
      <c r="A32" s="6"/>
      <c r="B32" s="34">
        <f t="shared" si="0"/>
        <v>19</v>
      </c>
      <c r="C32" s="92" t="s">
        <v>55</v>
      </c>
      <c r="D32" s="35">
        <f t="shared" si="1"/>
        <v>1</v>
      </c>
      <c r="E32" s="94" t="s">
        <v>125</v>
      </c>
      <c r="F32" s="96" t="s">
        <v>178</v>
      </c>
      <c r="G32" s="99" t="s">
        <v>240</v>
      </c>
      <c r="H32" s="102" t="s">
        <v>178</v>
      </c>
      <c r="I32" s="63" t="str">
        <f t="shared" si="2"/>
        <v>Digi-Key</v>
      </c>
      <c r="J32" s="63" t="str">
        <f t="shared" si="3"/>
        <v>MINISMDC050FCT-ND</v>
      </c>
      <c r="K32" s="77">
        <f t="shared" si="4"/>
        <v>0.31</v>
      </c>
      <c r="L32" s="3">
        <v>1</v>
      </c>
      <c r="M32" s="80" t="s">
        <v>326</v>
      </c>
      <c r="N32" s="106" t="s">
        <v>343</v>
      </c>
      <c r="O32" s="81" t="s">
        <v>404</v>
      </c>
      <c r="P32" s="3">
        <v>1</v>
      </c>
      <c r="Q32" s="107">
        <v>0.31</v>
      </c>
      <c r="R32" s="43"/>
      <c r="S32" s="106" t="s">
        <v>324</v>
      </c>
      <c r="T32" s="79" t="s">
        <v>446</v>
      </c>
      <c r="U32" s="83" t="s">
        <v>401</v>
      </c>
      <c r="V32" s="43">
        <v>1</v>
      </c>
      <c r="W32" s="107">
        <v>0.34694000000000003</v>
      </c>
      <c r="Y32" s="79" t="s">
        <v>325</v>
      </c>
      <c r="Z32" s="80" t="s">
        <v>540</v>
      </c>
      <c r="AA32" s="83" t="s">
        <v>404</v>
      </c>
      <c r="AB32" s="3">
        <v>1</v>
      </c>
      <c r="AC32" s="83"/>
      <c r="AE32" s="28"/>
      <c r="AF32" s="28"/>
      <c r="AG32" s="28"/>
      <c r="AH32"/>
    </row>
    <row r="33" spans="1:34" s="3" customFormat="1" ht="15" x14ac:dyDescent="0.2">
      <c r="A33" s="6"/>
      <c r="B33" s="38">
        <f t="shared" si="0"/>
        <v>20</v>
      </c>
      <c r="C33" s="93" t="s">
        <v>56</v>
      </c>
      <c r="D33" s="75">
        <f t="shared" si="1"/>
        <v>2</v>
      </c>
      <c r="E33" s="95" t="s">
        <v>126</v>
      </c>
      <c r="F33" s="97" t="s">
        <v>179</v>
      </c>
      <c r="G33" s="100" t="s">
        <v>231</v>
      </c>
      <c r="H33" s="100" t="s">
        <v>272</v>
      </c>
      <c r="I33" s="64" t="str">
        <f t="shared" si="2"/>
        <v>Digi-Key</v>
      </c>
      <c r="J33" s="64" t="str">
        <f t="shared" si="3"/>
        <v>490-6830-1-ND</v>
      </c>
      <c r="K33" s="78">
        <f t="shared" si="4"/>
        <v>0.36</v>
      </c>
      <c r="L33" s="3">
        <v>2</v>
      </c>
      <c r="M33" s="80" t="s">
        <v>326</v>
      </c>
      <c r="N33" s="106" t="s">
        <v>344</v>
      </c>
      <c r="O33" s="82" t="s">
        <v>405</v>
      </c>
      <c r="P33" s="3">
        <v>2</v>
      </c>
      <c r="Q33" s="107">
        <v>0.36</v>
      </c>
      <c r="R33" s="43"/>
      <c r="S33" s="106" t="s">
        <v>324</v>
      </c>
      <c r="T33" s="79" t="s">
        <v>447</v>
      </c>
      <c r="U33" s="83" t="s">
        <v>505</v>
      </c>
      <c r="V33" s="43">
        <v>2</v>
      </c>
      <c r="W33" s="107">
        <v>0.78339999999999999</v>
      </c>
      <c r="Y33" s="79" t="s">
        <v>27</v>
      </c>
      <c r="Z33" s="80" t="s">
        <v>27</v>
      </c>
      <c r="AA33" s="83"/>
      <c r="AC33" s="83"/>
      <c r="AE33" s="28"/>
      <c r="AF33" s="28"/>
      <c r="AG33" s="28"/>
      <c r="AH33"/>
    </row>
    <row r="34" spans="1:34" s="3" customFormat="1" ht="15" x14ac:dyDescent="0.2">
      <c r="A34" s="6"/>
      <c r="B34" s="34">
        <f t="shared" si="0"/>
        <v>21</v>
      </c>
      <c r="C34" s="92" t="s">
        <v>57</v>
      </c>
      <c r="D34" s="35">
        <f t="shared" si="1"/>
        <v>3</v>
      </c>
      <c r="E34" s="94" t="s">
        <v>127</v>
      </c>
      <c r="F34" s="96" t="s">
        <v>180</v>
      </c>
      <c r="G34" s="99" t="s">
        <v>241</v>
      </c>
      <c r="H34" s="102" t="s">
        <v>273</v>
      </c>
      <c r="I34" s="63" t="str">
        <f t="shared" si="2"/>
        <v>Coilcraft</v>
      </c>
      <c r="J34" s="63" t="str">
        <f t="shared" si="3"/>
        <v>1008CS-222XGLB</v>
      </c>
      <c r="K34" s="77">
        <f t="shared" si="4"/>
        <v>3</v>
      </c>
      <c r="L34" s="3">
        <v>3</v>
      </c>
      <c r="M34" s="80" t="s">
        <v>241</v>
      </c>
      <c r="N34" s="106" t="s">
        <v>597</v>
      </c>
      <c r="O34" s="81" t="s">
        <v>406</v>
      </c>
      <c r="P34" s="3">
        <v>3</v>
      </c>
      <c r="Q34" s="83">
        <f>P34*O34</f>
        <v>3</v>
      </c>
      <c r="R34" s="43"/>
      <c r="S34" s="106" t="s">
        <v>27</v>
      </c>
      <c r="T34" s="79" t="s">
        <v>27</v>
      </c>
      <c r="U34" s="83"/>
      <c r="V34" s="43"/>
      <c r="W34" s="83"/>
      <c r="Y34" s="79" t="s">
        <v>27</v>
      </c>
      <c r="Z34" s="80" t="s">
        <v>27</v>
      </c>
      <c r="AA34" s="83"/>
      <c r="AC34" s="83"/>
      <c r="AE34" s="28"/>
      <c r="AF34" s="28"/>
      <c r="AG34" s="28"/>
      <c r="AH34"/>
    </row>
    <row r="35" spans="1:34" s="3" customFormat="1" ht="15" x14ac:dyDescent="0.2">
      <c r="A35" s="6"/>
      <c r="B35" s="38">
        <f t="shared" si="0"/>
        <v>22</v>
      </c>
      <c r="C35" s="93" t="s">
        <v>58</v>
      </c>
      <c r="D35" s="75">
        <f t="shared" si="1"/>
        <v>1</v>
      </c>
      <c r="E35" s="95" t="s">
        <v>128</v>
      </c>
      <c r="F35" s="97" t="s">
        <v>181</v>
      </c>
      <c r="G35" s="100" t="s">
        <v>242</v>
      </c>
      <c r="H35" s="100" t="s">
        <v>274</v>
      </c>
      <c r="I35" s="64" t="str">
        <f t="shared" si="2"/>
        <v>Digi-Key</v>
      </c>
      <c r="J35" s="64" t="str">
        <f t="shared" si="3"/>
        <v>587-1533-1-ND</v>
      </c>
      <c r="K35" s="78">
        <f t="shared" si="4"/>
        <v>0.11</v>
      </c>
      <c r="L35" s="3">
        <v>1</v>
      </c>
      <c r="M35" s="80" t="s">
        <v>324</v>
      </c>
      <c r="N35" s="106" t="s">
        <v>345</v>
      </c>
      <c r="O35" s="82" t="s">
        <v>395</v>
      </c>
      <c r="P35" s="3">
        <v>1</v>
      </c>
      <c r="Q35" s="107">
        <v>0.11191</v>
      </c>
      <c r="R35" s="43"/>
      <c r="S35" s="106" t="s">
        <v>326</v>
      </c>
      <c r="T35" s="79" t="s">
        <v>448</v>
      </c>
      <c r="U35" s="83" t="s">
        <v>500</v>
      </c>
      <c r="V35" s="43">
        <v>1</v>
      </c>
      <c r="W35" s="107">
        <v>0.11</v>
      </c>
      <c r="Y35" s="79" t="s">
        <v>325</v>
      </c>
      <c r="Z35" s="80" t="s">
        <v>541</v>
      </c>
      <c r="AA35" s="83"/>
      <c r="AB35" s="3">
        <v>1</v>
      </c>
      <c r="AC35" s="83"/>
      <c r="AE35" s="28"/>
      <c r="AF35" s="28"/>
      <c r="AG35" s="28"/>
      <c r="AH35"/>
    </row>
    <row r="36" spans="1:34" s="3" customFormat="1" ht="30" x14ac:dyDescent="0.2">
      <c r="A36" s="6"/>
      <c r="B36" s="34">
        <f t="shared" si="0"/>
        <v>23</v>
      </c>
      <c r="C36" s="92" t="s">
        <v>59</v>
      </c>
      <c r="D36" s="35">
        <f t="shared" si="1"/>
        <v>1</v>
      </c>
      <c r="E36" s="94" t="s">
        <v>129</v>
      </c>
      <c r="F36" s="96" t="s">
        <v>182</v>
      </c>
      <c r="G36" s="99" t="s">
        <v>241</v>
      </c>
      <c r="H36" s="102" t="s">
        <v>275</v>
      </c>
      <c r="I36" s="63" t="str">
        <f t="shared" si="2"/>
        <v>Digi-Key</v>
      </c>
      <c r="J36" s="63" t="str">
        <f t="shared" si="3"/>
        <v>513-1143-1-ND</v>
      </c>
      <c r="K36" s="77">
        <f t="shared" si="4"/>
        <v>2.25</v>
      </c>
      <c r="L36" s="3">
        <v>1</v>
      </c>
      <c r="M36" s="80" t="s">
        <v>325</v>
      </c>
      <c r="N36" s="106" t="s">
        <v>346</v>
      </c>
      <c r="O36" s="81" t="s">
        <v>407</v>
      </c>
      <c r="P36" s="3">
        <v>1</v>
      </c>
      <c r="Q36" s="83"/>
      <c r="R36" s="43"/>
      <c r="S36" s="106" t="s">
        <v>324</v>
      </c>
      <c r="T36" s="79" t="s">
        <v>449</v>
      </c>
      <c r="U36" s="83">
        <v>235021</v>
      </c>
      <c r="V36" s="43">
        <v>1</v>
      </c>
      <c r="W36" s="83">
        <v>2.3502100000000001</v>
      </c>
      <c r="Y36" s="79" t="s">
        <v>326</v>
      </c>
      <c r="Z36" s="80" t="s">
        <v>542</v>
      </c>
      <c r="AA36" s="83" t="s">
        <v>587</v>
      </c>
      <c r="AB36" s="3">
        <v>1</v>
      </c>
      <c r="AC36" s="107">
        <v>2.25</v>
      </c>
      <c r="AE36" s="28"/>
      <c r="AF36" s="28"/>
      <c r="AG36" s="28"/>
      <c r="AH36"/>
    </row>
    <row r="37" spans="1:34" s="3" customFormat="1" ht="30" x14ac:dyDescent="0.2">
      <c r="A37" s="6"/>
      <c r="B37" s="38">
        <f t="shared" si="0"/>
        <v>24</v>
      </c>
      <c r="C37" s="93" t="s">
        <v>60</v>
      </c>
      <c r="D37" s="75">
        <f t="shared" si="1"/>
        <v>5</v>
      </c>
      <c r="E37" s="95" t="s">
        <v>130</v>
      </c>
      <c r="F37" s="97" t="s">
        <v>183</v>
      </c>
      <c r="G37" s="100" t="s">
        <v>237</v>
      </c>
      <c r="H37" s="100" t="s">
        <v>276</v>
      </c>
      <c r="I37" s="64" t="str">
        <f t="shared" si="2"/>
        <v>Mouser</v>
      </c>
      <c r="J37" s="64" t="str">
        <f t="shared" si="3"/>
        <v>630-HSMG-C190</v>
      </c>
      <c r="K37" s="78">
        <f t="shared" si="4"/>
        <v>1.79064</v>
      </c>
      <c r="L37" s="3">
        <v>5</v>
      </c>
      <c r="M37" s="80" t="s">
        <v>324</v>
      </c>
      <c r="N37" s="106" t="s">
        <v>347</v>
      </c>
      <c r="O37" s="82" t="s">
        <v>408</v>
      </c>
      <c r="P37" s="3">
        <v>5</v>
      </c>
      <c r="Q37" s="83">
        <v>1.79064</v>
      </c>
      <c r="R37" s="43"/>
      <c r="S37" s="106" t="s">
        <v>326</v>
      </c>
      <c r="T37" s="79" t="s">
        <v>450</v>
      </c>
      <c r="U37" s="83" t="s">
        <v>506</v>
      </c>
      <c r="V37" s="43">
        <v>5</v>
      </c>
      <c r="W37" s="107">
        <v>2.7</v>
      </c>
      <c r="Y37" s="79" t="s">
        <v>325</v>
      </c>
      <c r="Z37" s="80" t="s">
        <v>543</v>
      </c>
      <c r="AA37" s="83"/>
      <c r="AC37" s="83"/>
      <c r="AE37" s="28"/>
      <c r="AF37" s="28"/>
      <c r="AG37" s="28"/>
      <c r="AH37"/>
    </row>
    <row r="38" spans="1:34" s="3" customFormat="1" ht="15" x14ac:dyDescent="0.2">
      <c r="A38" s="6"/>
      <c r="B38" s="34">
        <f t="shared" si="0"/>
        <v>25</v>
      </c>
      <c r="C38" s="92" t="s">
        <v>61</v>
      </c>
      <c r="D38" s="35">
        <f t="shared" si="1"/>
        <v>6</v>
      </c>
      <c r="E38" s="94" t="s">
        <v>131</v>
      </c>
      <c r="F38" s="96" t="s">
        <v>184</v>
      </c>
      <c r="G38" s="99" t="s">
        <v>237</v>
      </c>
      <c r="H38" s="102" t="s">
        <v>277</v>
      </c>
      <c r="I38" s="63" t="str">
        <f t="shared" si="2"/>
        <v>Mouser</v>
      </c>
      <c r="J38" s="63" t="str">
        <f t="shared" si="3"/>
        <v>630-HSML-C120</v>
      </c>
      <c r="K38" s="77">
        <f t="shared" si="4"/>
        <v>3.35745</v>
      </c>
      <c r="L38" s="3">
        <v>6</v>
      </c>
      <c r="M38" s="80" t="s">
        <v>326</v>
      </c>
      <c r="N38" s="106" t="s">
        <v>348</v>
      </c>
      <c r="O38" s="81" t="s">
        <v>409</v>
      </c>
      <c r="P38" s="3">
        <v>6</v>
      </c>
      <c r="Q38" s="107">
        <v>3.78</v>
      </c>
      <c r="R38" s="43"/>
      <c r="S38" s="106" t="s">
        <v>324</v>
      </c>
      <c r="T38" s="79" t="s">
        <v>451</v>
      </c>
      <c r="U38" s="83" t="s">
        <v>507</v>
      </c>
      <c r="V38" s="43">
        <v>6</v>
      </c>
      <c r="W38" s="83">
        <v>3.35745</v>
      </c>
      <c r="Y38" s="79" t="s">
        <v>27</v>
      </c>
      <c r="Z38" s="80" t="s">
        <v>27</v>
      </c>
      <c r="AA38" s="83"/>
      <c r="AC38" s="83"/>
      <c r="AE38" s="28"/>
      <c r="AF38" s="28"/>
      <c r="AG38" s="28"/>
      <c r="AH38"/>
    </row>
    <row r="39" spans="1:34" s="3" customFormat="1" ht="30" x14ac:dyDescent="0.2">
      <c r="A39" s="6"/>
      <c r="B39" s="38">
        <f t="shared" si="0"/>
        <v>26</v>
      </c>
      <c r="C39" s="93" t="s">
        <v>62</v>
      </c>
      <c r="D39" s="75">
        <f t="shared" si="1"/>
        <v>1</v>
      </c>
      <c r="E39" s="95" t="s">
        <v>132</v>
      </c>
      <c r="F39" s="97" t="s">
        <v>185</v>
      </c>
      <c r="G39" s="100" t="s">
        <v>243</v>
      </c>
      <c r="H39" s="100" t="s">
        <v>278</v>
      </c>
      <c r="I39" s="64" t="str">
        <f t="shared" si="2"/>
        <v>Digi-Key</v>
      </c>
      <c r="J39" s="64" t="str">
        <f t="shared" si="3"/>
        <v>744-1184-ND</v>
      </c>
      <c r="K39" s="78">
        <f t="shared" si="4"/>
        <v>25.3</v>
      </c>
      <c r="L39" s="3">
        <v>1</v>
      </c>
      <c r="M39" s="80" t="s">
        <v>326</v>
      </c>
      <c r="N39" s="106" t="s">
        <v>349</v>
      </c>
      <c r="O39" s="82" t="s">
        <v>410</v>
      </c>
      <c r="P39" s="3">
        <v>1</v>
      </c>
      <c r="Q39" s="107">
        <v>25.3</v>
      </c>
      <c r="R39" s="43"/>
      <c r="S39" s="106" t="s">
        <v>324</v>
      </c>
      <c r="T39" s="79" t="s">
        <v>452</v>
      </c>
      <c r="U39" s="83">
        <v>3217555</v>
      </c>
      <c r="V39" s="43">
        <v>1</v>
      </c>
      <c r="W39" s="83">
        <v>32.175550000000001</v>
      </c>
      <c r="Y39" s="79" t="s">
        <v>27</v>
      </c>
      <c r="Z39" s="80" t="s">
        <v>27</v>
      </c>
      <c r="AA39" s="83"/>
      <c r="AC39" s="83"/>
      <c r="AE39" s="28"/>
      <c r="AF39" s="28"/>
      <c r="AG39" s="28"/>
      <c r="AH39"/>
    </row>
    <row r="40" spans="1:34" s="3" customFormat="1" ht="15" x14ac:dyDescent="0.2">
      <c r="A40" s="6"/>
      <c r="B40" s="34">
        <f t="shared" si="0"/>
        <v>27</v>
      </c>
      <c r="C40" s="92" t="s">
        <v>63</v>
      </c>
      <c r="D40" s="35">
        <f t="shared" si="1"/>
        <v>7</v>
      </c>
      <c r="E40" s="94" t="s">
        <v>133</v>
      </c>
      <c r="F40" s="96" t="s">
        <v>186</v>
      </c>
      <c r="G40" s="99" t="s">
        <v>244</v>
      </c>
      <c r="H40" s="102" t="s">
        <v>279</v>
      </c>
      <c r="I40" s="63" t="str">
        <f t="shared" si="2"/>
        <v>Digi-Key</v>
      </c>
      <c r="J40" s="63" t="str">
        <f t="shared" si="3"/>
        <v>MMBF170LT1GOSCT-ND</v>
      </c>
      <c r="K40" s="77">
        <f t="shared" si="4"/>
        <v>2.38</v>
      </c>
      <c r="L40" s="3">
        <v>7</v>
      </c>
      <c r="M40" s="80" t="s">
        <v>324</v>
      </c>
      <c r="N40" s="106" t="s">
        <v>350</v>
      </c>
      <c r="O40" s="81" t="s">
        <v>411</v>
      </c>
      <c r="P40" s="3">
        <v>7</v>
      </c>
      <c r="Q40" s="83">
        <v>2.5852400000000002</v>
      </c>
      <c r="R40" s="43"/>
      <c r="S40" s="106" t="s">
        <v>325</v>
      </c>
      <c r="T40" s="79" t="s">
        <v>453</v>
      </c>
      <c r="U40" s="83" t="s">
        <v>508</v>
      </c>
      <c r="V40" s="43">
        <v>7</v>
      </c>
      <c r="W40" s="83"/>
      <c r="Y40" s="79" t="s">
        <v>326</v>
      </c>
      <c r="Z40" s="80" t="s">
        <v>544</v>
      </c>
      <c r="AA40" s="83" t="s">
        <v>588</v>
      </c>
      <c r="AB40" s="3">
        <v>7</v>
      </c>
      <c r="AC40" s="107">
        <v>2.38</v>
      </c>
      <c r="AE40" s="28"/>
      <c r="AF40" s="28"/>
      <c r="AG40" s="28"/>
      <c r="AH40"/>
    </row>
    <row r="41" spans="1:34" s="3" customFormat="1" ht="15" x14ac:dyDescent="0.2">
      <c r="A41" s="6"/>
      <c r="B41" s="38">
        <f t="shared" si="0"/>
        <v>28</v>
      </c>
      <c r="C41" s="93" t="s">
        <v>64</v>
      </c>
      <c r="D41" s="75">
        <f t="shared" si="1"/>
        <v>3</v>
      </c>
      <c r="E41" s="95" t="s">
        <v>134</v>
      </c>
      <c r="F41" s="97" t="s">
        <v>187</v>
      </c>
      <c r="G41" s="100" t="s">
        <v>236</v>
      </c>
      <c r="H41" s="100" t="s">
        <v>280</v>
      </c>
      <c r="I41" s="64" t="str">
        <f t="shared" si="2"/>
        <v>Digi-Key</v>
      </c>
      <c r="J41" s="64" t="str">
        <f t="shared" si="3"/>
        <v>P100LCT-ND</v>
      </c>
      <c r="K41" s="78">
        <f t="shared" si="4"/>
        <v>0.3</v>
      </c>
      <c r="L41" s="3">
        <v>3</v>
      </c>
      <c r="M41" s="80" t="s">
        <v>324</v>
      </c>
      <c r="N41" s="106" t="s">
        <v>351</v>
      </c>
      <c r="O41" s="82" t="s">
        <v>399</v>
      </c>
      <c r="P41" s="3">
        <v>3</v>
      </c>
      <c r="Q41" s="107">
        <v>0.70506000000000002</v>
      </c>
      <c r="R41" s="43"/>
      <c r="S41" s="106" t="s">
        <v>325</v>
      </c>
      <c r="T41" s="79" t="s">
        <v>454</v>
      </c>
      <c r="U41" s="83" t="s">
        <v>412</v>
      </c>
      <c r="V41" s="43">
        <v>3</v>
      </c>
      <c r="W41" s="83"/>
      <c r="Y41" s="79" t="s">
        <v>326</v>
      </c>
      <c r="Z41" s="80" t="s">
        <v>545</v>
      </c>
      <c r="AA41" s="83" t="s">
        <v>412</v>
      </c>
      <c r="AB41" s="3">
        <v>3</v>
      </c>
      <c r="AC41" s="107">
        <v>0.3</v>
      </c>
      <c r="AE41" s="28"/>
      <c r="AF41" s="28"/>
      <c r="AG41" s="28"/>
      <c r="AH41"/>
    </row>
    <row r="42" spans="1:34" s="3" customFormat="1" ht="15" x14ac:dyDescent="0.2">
      <c r="A42" s="6"/>
      <c r="B42" s="34">
        <f t="shared" si="0"/>
        <v>29</v>
      </c>
      <c r="C42" s="92" t="s">
        <v>65</v>
      </c>
      <c r="D42" s="35">
        <f t="shared" si="1"/>
        <v>4</v>
      </c>
      <c r="E42" s="94" t="s">
        <v>134</v>
      </c>
      <c r="F42" s="96" t="s">
        <v>188</v>
      </c>
      <c r="G42" s="99" t="s">
        <v>236</v>
      </c>
      <c r="H42" s="102" t="s">
        <v>281</v>
      </c>
      <c r="I42" s="63" t="str">
        <f t="shared" si="2"/>
        <v>Digi-Key</v>
      </c>
      <c r="J42" s="63" t="str">
        <f t="shared" si="3"/>
        <v>P49.9LCT-ND</v>
      </c>
      <c r="K42" s="77">
        <f t="shared" si="4"/>
        <v>0.4</v>
      </c>
      <c r="L42" s="3">
        <v>4</v>
      </c>
      <c r="M42" s="80" t="s">
        <v>325</v>
      </c>
      <c r="N42" s="106" t="s">
        <v>352</v>
      </c>
      <c r="O42" s="81" t="s">
        <v>412</v>
      </c>
      <c r="P42" s="3">
        <v>4</v>
      </c>
      <c r="Q42" s="83"/>
      <c r="R42" s="43"/>
      <c r="S42" s="106" t="s">
        <v>326</v>
      </c>
      <c r="T42" s="79" t="s">
        <v>455</v>
      </c>
      <c r="U42" s="83" t="s">
        <v>412</v>
      </c>
      <c r="V42" s="43">
        <v>4</v>
      </c>
      <c r="W42" s="107">
        <v>0.4</v>
      </c>
      <c r="Y42" s="79" t="s">
        <v>324</v>
      </c>
      <c r="Z42" s="80" t="s">
        <v>546</v>
      </c>
      <c r="AA42" s="83" t="s">
        <v>399</v>
      </c>
      <c r="AB42" s="3">
        <v>4</v>
      </c>
      <c r="AC42" s="107">
        <v>0.94008999999999998</v>
      </c>
      <c r="AE42" s="28"/>
      <c r="AF42" s="28"/>
      <c r="AG42" s="28"/>
      <c r="AH42"/>
    </row>
    <row r="43" spans="1:34" s="3" customFormat="1" ht="15" x14ac:dyDescent="0.2">
      <c r="A43" s="6"/>
      <c r="B43" s="38">
        <f t="shared" si="0"/>
        <v>30</v>
      </c>
      <c r="C43" s="93" t="s">
        <v>66</v>
      </c>
      <c r="D43" s="75">
        <f t="shared" si="1"/>
        <v>3</v>
      </c>
      <c r="E43" s="95" t="s">
        <v>134</v>
      </c>
      <c r="F43" s="97" t="s">
        <v>189</v>
      </c>
      <c r="G43" s="100" t="s">
        <v>236</v>
      </c>
      <c r="H43" s="100" t="s">
        <v>282</v>
      </c>
      <c r="I43" s="64" t="str">
        <f t="shared" si="2"/>
        <v>Digi-Key</v>
      </c>
      <c r="J43" s="64" t="str">
        <f t="shared" si="3"/>
        <v>P200LDKR-ND</v>
      </c>
      <c r="K43" s="78">
        <f t="shared" si="4"/>
        <v>0.3</v>
      </c>
      <c r="L43" s="3">
        <v>3</v>
      </c>
      <c r="M43" s="80" t="s">
        <v>324</v>
      </c>
      <c r="N43" s="106" t="s">
        <v>353</v>
      </c>
      <c r="O43" s="82" t="s">
        <v>399</v>
      </c>
      <c r="P43" s="3">
        <v>3</v>
      </c>
      <c r="Q43" s="107">
        <v>0.70506000000000002</v>
      </c>
      <c r="R43" s="43"/>
      <c r="S43" s="106" t="s">
        <v>325</v>
      </c>
      <c r="T43" s="79" t="s">
        <v>456</v>
      </c>
      <c r="U43" s="83"/>
      <c r="V43" s="43"/>
      <c r="W43" s="83"/>
      <c r="Y43" s="79" t="s">
        <v>326</v>
      </c>
      <c r="Z43" s="80" t="s">
        <v>547</v>
      </c>
      <c r="AA43" s="83" t="s">
        <v>412</v>
      </c>
      <c r="AB43" s="3">
        <v>3</v>
      </c>
      <c r="AC43" s="107">
        <v>0.3</v>
      </c>
      <c r="AE43" s="28"/>
      <c r="AF43" s="28"/>
      <c r="AG43" s="28"/>
      <c r="AH43"/>
    </row>
    <row r="44" spans="1:34" s="3" customFormat="1" ht="30" x14ac:dyDescent="0.2">
      <c r="A44" s="6"/>
      <c r="B44" s="34">
        <f t="shared" si="0"/>
        <v>31</v>
      </c>
      <c r="C44" s="92" t="s">
        <v>67</v>
      </c>
      <c r="D44" s="35">
        <f t="shared" si="1"/>
        <v>16</v>
      </c>
      <c r="E44" s="94" t="s">
        <v>135</v>
      </c>
      <c r="F44" s="96" t="s">
        <v>190</v>
      </c>
      <c r="G44" s="99" t="s">
        <v>236</v>
      </c>
      <c r="H44" s="102" t="s">
        <v>283</v>
      </c>
      <c r="I44" s="63" t="str">
        <f t="shared" si="2"/>
        <v>Mouser</v>
      </c>
      <c r="J44" s="63" t="str">
        <f t="shared" si="3"/>
        <v>667-ERJ-3EKF3000V</v>
      </c>
      <c r="K44" s="77">
        <f t="shared" si="4"/>
        <v>0.26860000000000001</v>
      </c>
      <c r="L44" s="3">
        <v>16</v>
      </c>
      <c r="M44" s="80" t="s">
        <v>324</v>
      </c>
      <c r="N44" s="106" t="s">
        <v>354</v>
      </c>
      <c r="O44" s="81" t="s">
        <v>413</v>
      </c>
      <c r="P44" s="3">
        <v>16</v>
      </c>
      <c r="Q44" s="107">
        <v>0.26860000000000001</v>
      </c>
      <c r="R44" s="43"/>
      <c r="S44" s="106" t="s">
        <v>325</v>
      </c>
      <c r="T44" s="79" t="s">
        <v>457</v>
      </c>
      <c r="U44" s="83" t="s">
        <v>509</v>
      </c>
      <c r="V44" s="43">
        <v>16</v>
      </c>
      <c r="W44" s="83"/>
      <c r="Y44" s="79" t="s">
        <v>326</v>
      </c>
      <c r="Z44" s="80" t="s">
        <v>548</v>
      </c>
      <c r="AA44" s="83" t="s">
        <v>412</v>
      </c>
      <c r="AB44" s="3">
        <v>16</v>
      </c>
      <c r="AC44" s="107">
        <v>1.6</v>
      </c>
      <c r="AE44" s="28"/>
      <c r="AF44" s="28"/>
      <c r="AG44" s="28"/>
      <c r="AH44"/>
    </row>
    <row r="45" spans="1:34" s="3" customFormat="1" ht="15" x14ac:dyDescent="0.2">
      <c r="A45" s="6"/>
      <c r="B45" s="38">
        <f t="shared" si="0"/>
        <v>32</v>
      </c>
      <c r="C45" s="93" t="s">
        <v>68</v>
      </c>
      <c r="D45" s="75">
        <f t="shared" si="1"/>
        <v>4</v>
      </c>
      <c r="E45" s="95" t="s">
        <v>135</v>
      </c>
      <c r="F45" s="97" t="s">
        <v>191</v>
      </c>
      <c r="G45" s="100" t="s">
        <v>236</v>
      </c>
      <c r="H45" s="100" t="s">
        <v>284</v>
      </c>
      <c r="I45" s="64" t="str">
        <f t="shared" si="2"/>
        <v>Digi-Key</v>
      </c>
      <c r="J45" s="64" t="str">
        <f t="shared" si="3"/>
        <v>P18.0HCT-ND</v>
      </c>
      <c r="K45" s="78">
        <f t="shared" si="4"/>
        <v>0.4</v>
      </c>
      <c r="L45" s="3">
        <v>4</v>
      </c>
      <c r="M45" s="80" t="s">
        <v>325</v>
      </c>
      <c r="N45" s="106" t="s">
        <v>355</v>
      </c>
      <c r="O45" s="82" t="s">
        <v>414</v>
      </c>
      <c r="P45" s="3">
        <v>4</v>
      </c>
      <c r="Q45" s="83"/>
      <c r="R45" s="43"/>
      <c r="S45" s="106" t="s">
        <v>324</v>
      </c>
      <c r="T45" s="79" t="s">
        <v>458</v>
      </c>
      <c r="U45" s="83" t="s">
        <v>395</v>
      </c>
      <c r="V45" s="43">
        <v>4</v>
      </c>
      <c r="W45" s="107">
        <v>0.44766</v>
      </c>
      <c r="Y45" s="79" t="s">
        <v>326</v>
      </c>
      <c r="Z45" s="80" t="s">
        <v>549</v>
      </c>
      <c r="AA45" s="83" t="s">
        <v>412</v>
      </c>
      <c r="AB45" s="3">
        <v>4</v>
      </c>
      <c r="AC45" s="107">
        <v>0.4</v>
      </c>
      <c r="AE45" s="28"/>
      <c r="AF45" s="28"/>
      <c r="AG45" s="28"/>
      <c r="AH45"/>
    </row>
    <row r="46" spans="1:34" s="3" customFormat="1" ht="15" x14ac:dyDescent="0.2">
      <c r="A46" s="6"/>
      <c r="B46" s="34">
        <f t="shared" ref="B46:B77" si="5">ROW(B46) - ROW($B$13)</f>
        <v>33</v>
      </c>
      <c r="C46" s="92" t="s">
        <v>69</v>
      </c>
      <c r="D46" s="35">
        <f t="shared" ref="D46:D77" si="6">L46</f>
        <v>3</v>
      </c>
      <c r="E46" s="94" t="s">
        <v>135</v>
      </c>
      <c r="F46" s="96" t="s">
        <v>188</v>
      </c>
      <c r="G46" s="99" t="s">
        <v>236</v>
      </c>
      <c r="H46" s="102" t="s">
        <v>285</v>
      </c>
      <c r="I46" s="63" t="str">
        <f t="shared" ref="I46:I77" si="7">IF((IF(IF(IF(ISBLANK(Q46),"N/A",Q46)&lt;IF(ISBLANK(W46),"N/A",W46),IF(ISBLANK(Q46),"N/A",Q46),IF(ISBLANK(W46),"N/A",W46))&lt;IF(ISBLANK(AC46),"N/A",AC46),IF(IF(ISBLANK(Q46),"N/A",Q46)&lt;IF(ISBLANK(W46),"N/A",W46),IF(M46="","N/A",M46),IF(S46="","N/A",S46)),IF(Y46="","N/A",Y46)))="N/A",M46,(IF(IF(IF(ISBLANK(Q46),"N/A",Q46)&lt;IF(ISBLANK(W46),"N/A",W46),IF(ISBLANK(Q46),"N/A",Q46),IF(ISBLANK(W46),"N/A",W46))&lt;IF(ISBLANK(AC46),"N/A",AC46),IF(IF(ISBLANK(Q46),"N/A",Q46)&lt;IF(ISBLANK(W46),"N/A",W46),IF(M46="","N/A",M46),IF(S46="","N/A",S46)),IF(Y46="","N/A",Y46))))</f>
        <v>Digi-Key</v>
      </c>
      <c r="J46" s="63" t="str">
        <f t="shared" ref="J46:J77" si="8">IF((IF(IF(IF(ISBLANK(Q46),"N/A",Q46)&lt;IF(ISBLANK(W46),"N/A",W46),IF(ISBLANK(Q46),"N/A",Q46),IF(ISBLANK(W46),"N/A",W46))&lt;IF(ISBLANK(AC46),"N/A",AC46),IF(IF(ISBLANK(Q46),"N/A",Q46)&lt;IF(ISBLANK(W46),"N/A",W46),IF(N46="","N/A",N46),IF(T46="","N/A",T46)),IF(Z46="","N/A",Z46)))="N/A",N46,(IF(IF(IF(ISBLANK(Q46),"N/A",Q46)&lt;IF(ISBLANK(W46),"N/A",W46),IF(ISBLANK(Q46),"N/A",Q46),IF(ISBLANK(W46),"N/A",W46))&lt;IF(ISBLANK(AC46),"N/A",AC46),IF(IF(ISBLANK(Q46),"N/A",Q46)&lt;IF(ISBLANK(W46),"N/A",W46),IF(N46="","N/A",N46),IF(T46="","N/A",T46)),IF(Z46="","N/A",Z46))))</f>
        <v>P49.9HDKR-ND</v>
      </c>
      <c r="K46" s="77">
        <f t="shared" ref="K46:K77" si="9">IF((IF(IF(IF(ISBLANK(Q46),"N/A",Q46)&lt;IF(ISBLANK(W46),"N/A",W46),IF(ISBLANK(Q46),"N/A",Q46),IF(ISBLANK(W46),"N/A",W46))&lt;IF(ISBLANK(AC46),"N/A",AC46),IF(IF(ISBLANK(Q46),"N/A",Q46)&lt;IF(ISBLANK(W46),"N/A",W46),IF(ISBLANK(Q46),"N/A",Q46),IF(ISBLANK(W46),"N/A",W46)),IF(ISBLANK(AC46),"N/A",AC46)))="N/A",(O46*L46),(IF(IF(IF(ISBLANK(Q46),"N/A",Q46)&lt;IF(ISBLANK(W46),"N/A",W46),IF(ISBLANK(Q46),"N/A",Q46),IF(ISBLANK(W46),"N/A",W46))&lt;IF(ISBLANK(AC46),"N/A",AC46),IF(IF(ISBLANK(Q46),"N/A",Q46)&lt;IF(ISBLANK(W46),"N/A",W46),IF(ISBLANK(Q46),"N/A",Q46),IF(ISBLANK(W46),"N/A",W46)),IF(ISBLANK(AC46),"N/A",AC46))))</f>
        <v>0.3</v>
      </c>
      <c r="L46" s="3">
        <v>3</v>
      </c>
      <c r="M46" s="80" t="s">
        <v>326</v>
      </c>
      <c r="N46" s="106" t="s">
        <v>356</v>
      </c>
      <c r="O46" s="81" t="s">
        <v>412</v>
      </c>
      <c r="P46" s="3">
        <v>3</v>
      </c>
      <c r="Q46" s="107">
        <v>0.3</v>
      </c>
      <c r="R46" s="43"/>
      <c r="S46" s="106" t="s">
        <v>324</v>
      </c>
      <c r="T46" s="79" t="s">
        <v>459</v>
      </c>
      <c r="U46" s="83" t="s">
        <v>395</v>
      </c>
      <c r="V46" s="43">
        <v>3</v>
      </c>
      <c r="W46" s="107">
        <v>0.33573999999999998</v>
      </c>
      <c r="Y46" s="79" t="s">
        <v>325</v>
      </c>
      <c r="Z46" s="80" t="s">
        <v>550</v>
      </c>
      <c r="AA46" s="83" t="s">
        <v>412</v>
      </c>
      <c r="AB46" s="3">
        <v>3</v>
      </c>
      <c r="AC46" s="83"/>
      <c r="AE46" s="28"/>
      <c r="AF46" s="28"/>
      <c r="AG46" s="28"/>
      <c r="AH46"/>
    </row>
    <row r="47" spans="1:34" s="3" customFormat="1" ht="15" x14ac:dyDescent="0.2">
      <c r="A47" s="6"/>
      <c r="B47" s="38">
        <f t="shared" si="5"/>
        <v>34</v>
      </c>
      <c r="C47" s="93" t="s">
        <v>70</v>
      </c>
      <c r="D47" s="75">
        <f t="shared" si="6"/>
        <v>1</v>
      </c>
      <c r="E47" s="95" t="s">
        <v>135</v>
      </c>
      <c r="F47" s="97" t="s">
        <v>192</v>
      </c>
      <c r="G47" s="100" t="s">
        <v>236</v>
      </c>
      <c r="H47" s="100" t="s">
        <v>286</v>
      </c>
      <c r="I47" s="64" t="str">
        <f t="shared" si="7"/>
        <v>Digi-Key</v>
      </c>
      <c r="J47" s="64" t="str">
        <f t="shared" si="8"/>
        <v>P1.69KHCT-ND</v>
      </c>
      <c r="K47" s="78">
        <f t="shared" si="9"/>
        <v>0.1</v>
      </c>
      <c r="L47" s="3">
        <v>1</v>
      </c>
      <c r="M47" s="80" t="s">
        <v>324</v>
      </c>
      <c r="N47" s="106" t="s">
        <v>357</v>
      </c>
      <c r="O47" s="82" t="s">
        <v>395</v>
      </c>
      <c r="P47" s="3">
        <v>1</v>
      </c>
      <c r="Q47" s="107">
        <v>0.11191</v>
      </c>
      <c r="R47" s="43"/>
      <c r="S47" s="106" t="s">
        <v>325</v>
      </c>
      <c r="T47" s="79" t="s">
        <v>460</v>
      </c>
      <c r="U47" s="83"/>
      <c r="V47" s="43"/>
      <c r="W47" s="83"/>
      <c r="Y47" s="79" t="s">
        <v>326</v>
      </c>
      <c r="Z47" s="80" t="s">
        <v>551</v>
      </c>
      <c r="AA47" s="83" t="s">
        <v>412</v>
      </c>
      <c r="AB47" s="3">
        <v>1</v>
      </c>
      <c r="AC47" s="107">
        <v>0.1</v>
      </c>
      <c r="AE47" s="28"/>
      <c r="AF47" s="28"/>
      <c r="AG47" s="28"/>
      <c r="AH47"/>
    </row>
    <row r="48" spans="1:34" s="3" customFormat="1" ht="30" x14ac:dyDescent="0.2">
      <c r="A48" s="6"/>
      <c r="B48" s="34">
        <f t="shared" si="5"/>
        <v>35</v>
      </c>
      <c r="C48" s="92" t="s">
        <v>71</v>
      </c>
      <c r="D48" s="35">
        <f t="shared" si="6"/>
        <v>12</v>
      </c>
      <c r="E48" s="94" t="s">
        <v>135</v>
      </c>
      <c r="F48" s="96" t="s">
        <v>193</v>
      </c>
      <c r="G48" s="99" t="s">
        <v>245</v>
      </c>
      <c r="H48" s="102" t="s">
        <v>287</v>
      </c>
      <c r="I48" s="63" t="str">
        <f t="shared" si="7"/>
        <v>Mouser</v>
      </c>
      <c r="J48" s="63" t="str">
        <f t="shared" si="8"/>
        <v>71-CRCW0603-5.1K-E3</v>
      </c>
      <c r="K48" s="77">
        <f t="shared" si="9"/>
        <v>0.58755000000000002</v>
      </c>
      <c r="L48" s="3">
        <v>12</v>
      </c>
      <c r="M48" s="80" t="s">
        <v>325</v>
      </c>
      <c r="N48" s="106" t="s">
        <v>358</v>
      </c>
      <c r="O48" s="81" t="s">
        <v>414</v>
      </c>
      <c r="P48" s="3">
        <v>12</v>
      </c>
      <c r="Q48" s="83"/>
      <c r="R48" s="43"/>
      <c r="S48" s="106" t="s">
        <v>324</v>
      </c>
      <c r="T48" s="79" t="s">
        <v>461</v>
      </c>
      <c r="U48" s="83" t="s">
        <v>510</v>
      </c>
      <c r="V48" s="43">
        <v>12</v>
      </c>
      <c r="W48" s="107">
        <v>0.58755000000000002</v>
      </c>
      <c r="Y48" s="79" t="s">
        <v>326</v>
      </c>
      <c r="Z48" s="80" t="s">
        <v>552</v>
      </c>
      <c r="AA48" s="83" t="s">
        <v>589</v>
      </c>
      <c r="AB48" s="3">
        <v>12</v>
      </c>
      <c r="AC48" s="107">
        <v>0.97199999999999998</v>
      </c>
      <c r="AE48" s="28"/>
      <c r="AF48" s="28"/>
      <c r="AG48" s="28"/>
      <c r="AH48"/>
    </row>
    <row r="49" spans="1:34" s="3" customFormat="1" ht="15" x14ac:dyDescent="0.2">
      <c r="A49" s="6"/>
      <c r="B49" s="38">
        <f t="shared" si="5"/>
        <v>36</v>
      </c>
      <c r="C49" s="93" t="s">
        <v>72</v>
      </c>
      <c r="D49" s="75">
        <f t="shared" si="6"/>
        <v>1</v>
      </c>
      <c r="E49" s="95" t="s">
        <v>135</v>
      </c>
      <c r="F49" s="97" t="s">
        <v>194</v>
      </c>
      <c r="G49" s="100" t="s">
        <v>236</v>
      </c>
      <c r="H49" s="100" t="s">
        <v>288</v>
      </c>
      <c r="I49" s="64" t="str">
        <f t="shared" si="7"/>
        <v>Digi-Key</v>
      </c>
      <c r="J49" s="64" t="str">
        <f t="shared" si="8"/>
        <v>P787HCT-ND</v>
      </c>
      <c r="K49" s="78">
        <f t="shared" si="9"/>
        <v>0.1</v>
      </c>
      <c r="L49" s="3">
        <v>1</v>
      </c>
      <c r="M49" s="80" t="s">
        <v>326</v>
      </c>
      <c r="N49" s="106" t="s">
        <v>359</v>
      </c>
      <c r="O49" s="82" t="s">
        <v>412</v>
      </c>
      <c r="P49" s="3">
        <v>1</v>
      </c>
      <c r="Q49" s="107">
        <v>0.1</v>
      </c>
      <c r="R49" s="43"/>
      <c r="S49" s="106" t="s">
        <v>325</v>
      </c>
      <c r="T49" s="79" t="s">
        <v>462</v>
      </c>
      <c r="U49" s="83" t="s">
        <v>414</v>
      </c>
      <c r="V49" s="43">
        <v>1</v>
      </c>
      <c r="W49" s="83"/>
      <c r="Y49" s="79" t="s">
        <v>324</v>
      </c>
      <c r="Z49" s="80" t="s">
        <v>553</v>
      </c>
      <c r="AA49" s="83" t="s">
        <v>395</v>
      </c>
      <c r="AB49" s="3">
        <v>1</v>
      </c>
      <c r="AC49" s="107">
        <v>0.11191</v>
      </c>
      <c r="AE49" s="28"/>
      <c r="AF49" s="28"/>
      <c r="AG49" s="28"/>
      <c r="AH49"/>
    </row>
    <row r="50" spans="1:34" s="3" customFormat="1" ht="15" x14ac:dyDescent="0.2">
      <c r="A50" s="6"/>
      <c r="B50" s="34">
        <f t="shared" si="5"/>
        <v>37</v>
      </c>
      <c r="C50" s="92" t="s">
        <v>73</v>
      </c>
      <c r="D50" s="35">
        <f t="shared" si="6"/>
        <v>3</v>
      </c>
      <c r="E50" s="94" t="s">
        <v>135</v>
      </c>
      <c r="F50" s="96" t="s">
        <v>187</v>
      </c>
      <c r="G50" s="99" t="s">
        <v>236</v>
      </c>
      <c r="H50" s="102" t="s">
        <v>289</v>
      </c>
      <c r="I50" s="63" t="str">
        <f t="shared" si="7"/>
        <v>Digi-Key</v>
      </c>
      <c r="J50" s="63" t="str">
        <f t="shared" si="8"/>
        <v>P100HDKR-ND</v>
      </c>
      <c r="K50" s="77">
        <f t="shared" si="9"/>
        <v>0.3</v>
      </c>
      <c r="L50" s="3">
        <v>3</v>
      </c>
      <c r="M50" s="80" t="s">
        <v>324</v>
      </c>
      <c r="N50" s="106" t="s">
        <v>360</v>
      </c>
      <c r="O50" s="81" t="s">
        <v>395</v>
      </c>
      <c r="P50" s="3">
        <v>3</v>
      </c>
      <c r="Q50" s="107">
        <v>0.33573999999999998</v>
      </c>
      <c r="R50" s="43"/>
      <c r="S50" s="106" t="s">
        <v>326</v>
      </c>
      <c r="T50" s="79" t="s">
        <v>463</v>
      </c>
      <c r="U50" s="83" t="s">
        <v>412</v>
      </c>
      <c r="V50" s="43">
        <v>3</v>
      </c>
      <c r="W50" s="107">
        <v>0.3</v>
      </c>
      <c r="Y50" s="79" t="s">
        <v>325</v>
      </c>
      <c r="Z50" s="80" t="s">
        <v>554</v>
      </c>
      <c r="AA50" s="83" t="s">
        <v>412</v>
      </c>
      <c r="AB50" s="3">
        <v>3</v>
      </c>
      <c r="AC50" s="83"/>
      <c r="AE50" s="28"/>
      <c r="AF50" s="28"/>
      <c r="AG50" s="28"/>
      <c r="AH50"/>
    </row>
    <row r="51" spans="1:34" s="3" customFormat="1" ht="15" x14ac:dyDescent="0.2">
      <c r="A51" s="6"/>
      <c r="B51" s="38">
        <f t="shared" si="5"/>
        <v>38</v>
      </c>
      <c r="C51" s="93" t="s">
        <v>74</v>
      </c>
      <c r="D51" s="75">
        <f t="shared" si="6"/>
        <v>1</v>
      </c>
      <c r="E51" s="95" t="s">
        <v>135</v>
      </c>
      <c r="F51" s="97" t="s">
        <v>195</v>
      </c>
      <c r="G51" s="100" t="s">
        <v>236</v>
      </c>
      <c r="H51" s="100" t="s">
        <v>290</v>
      </c>
      <c r="I51" s="64" t="str">
        <f t="shared" si="7"/>
        <v>Digi-Key</v>
      </c>
      <c r="J51" s="64" t="str">
        <f t="shared" si="8"/>
        <v>P430HDKR-ND</v>
      </c>
      <c r="K51" s="78">
        <f t="shared" si="9"/>
        <v>0.1</v>
      </c>
      <c r="L51" s="3">
        <v>1</v>
      </c>
      <c r="M51" s="80" t="s">
        <v>325</v>
      </c>
      <c r="N51" s="106" t="s">
        <v>361</v>
      </c>
      <c r="O51" s="82"/>
      <c r="Q51" s="83"/>
      <c r="R51" s="43"/>
      <c r="S51" s="106" t="s">
        <v>324</v>
      </c>
      <c r="T51" s="79" t="s">
        <v>464</v>
      </c>
      <c r="U51" s="83" t="s">
        <v>395</v>
      </c>
      <c r="V51" s="43">
        <v>1</v>
      </c>
      <c r="W51" s="107">
        <v>0.11191</v>
      </c>
      <c r="Y51" s="79" t="s">
        <v>326</v>
      </c>
      <c r="Z51" s="80" t="s">
        <v>555</v>
      </c>
      <c r="AA51" s="83" t="s">
        <v>412</v>
      </c>
      <c r="AB51" s="3">
        <v>1</v>
      </c>
      <c r="AC51" s="107">
        <v>0.1</v>
      </c>
      <c r="AE51" s="28"/>
      <c r="AF51" s="28"/>
      <c r="AG51" s="28"/>
      <c r="AH51"/>
    </row>
    <row r="52" spans="1:34" s="3" customFormat="1" ht="15" x14ac:dyDescent="0.2">
      <c r="A52" s="6"/>
      <c r="B52" s="34">
        <f t="shared" si="5"/>
        <v>39</v>
      </c>
      <c r="C52" s="92" t="s">
        <v>75</v>
      </c>
      <c r="D52" s="35">
        <f t="shared" si="6"/>
        <v>1</v>
      </c>
      <c r="E52" s="94" t="s">
        <v>135</v>
      </c>
      <c r="F52" s="96" t="s">
        <v>196</v>
      </c>
      <c r="G52" s="99" t="s">
        <v>236</v>
      </c>
      <c r="H52" s="102" t="s">
        <v>291</v>
      </c>
      <c r="I52" s="63" t="str">
        <f t="shared" si="7"/>
        <v>Digi-Key</v>
      </c>
      <c r="J52" s="63" t="str">
        <f t="shared" si="8"/>
        <v>P82.0HCT-ND</v>
      </c>
      <c r="K52" s="77">
        <f t="shared" si="9"/>
        <v>0.1</v>
      </c>
      <c r="L52" s="3">
        <v>1</v>
      </c>
      <c r="M52" s="80" t="s">
        <v>324</v>
      </c>
      <c r="N52" s="106" t="s">
        <v>362</v>
      </c>
      <c r="O52" s="81" t="s">
        <v>395</v>
      </c>
      <c r="P52" s="3">
        <v>1</v>
      </c>
      <c r="Q52" s="107">
        <v>0.11191</v>
      </c>
      <c r="R52" s="43"/>
      <c r="S52" s="106" t="s">
        <v>325</v>
      </c>
      <c r="T52" s="79" t="s">
        <v>465</v>
      </c>
      <c r="U52" s="83" t="s">
        <v>509</v>
      </c>
      <c r="V52" s="43">
        <v>1</v>
      </c>
      <c r="W52" s="83"/>
      <c r="Y52" s="79" t="s">
        <v>326</v>
      </c>
      <c r="Z52" s="80" t="s">
        <v>556</v>
      </c>
      <c r="AA52" s="83" t="s">
        <v>412</v>
      </c>
      <c r="AB52" s="3">
        <v>1</v>
      </c>
      <c r="AC52" s="107">
        <v>0.1</v>
      </c>
      <c r="AE52" s="28"/>
      <c r="AF52" s="28"/>
      <c r="AG52" s="28"/>
      <c r="AH52"/>
    </row>
    <row r="53" spans="1:34" s="3" customFormat="1" ht="15" x14ac:dyDescent="0.2">
      <c r="A53" s="6"/>
      <c r="B53" s="38">
        <f t="shared" si="5"/>
        <v>40</v>
      </c>
      <c r="C53" s="93" t="s">
        <v>76</v>
      </c>
      <c r="D53" s="75">
        <f t="shared" si="6"/>
        <v>1</v>
      </c>
      <c r="E53" s="95" t="s">
        <v>134</v>
      </c>
      <c r="F53" s="97" t="s">
        <v>197</v>
      </c>
      <c r="G53" s="100" t="s">
        <v>236</v>
      </c>
      <c r="H53" s="100" t="s">
        <v>292</v>
      </c>
      <c r="I53" s="64" t="str">
        <f t="shared" si="7"/>
        <v>Digi-Key</v>
      </c>
      <c r="J53" s="64" t="str">
        <f t="shared" si="8"/>
        <v>P127LCT-ND</v>
      </c>
      <c r="K53" s="78">
        <f t="shared" si="9"/>
        <v>0.1</v>
      </c>
      <c r="L53" s="3">
        <v>1</v>
      </c>
      <c r="M53" s="80" t="s">
        <v>324</v>
      </c>
      <c r="N53" s="106" t="s">
        <v>363</v>
      </c>
      <c r="O53" s="82" t="s">
        <v>395</v>
      </c>
      <c r="P53" s="3">
        <v>1</v>
      </c>
      <c r="Q53" s="107">
        <v>0.11191</v>
      </c>
      <c r="R53" s="43"/>
      <c r="S53" s="106" t="s">
        <v>325</v>
      </c>
      <c r="T53" s="79" t="s">
        <v>466</v>
      </c>
      <c r="U53" s="83" t="s">
        <v>511</v>
      </c>
      <c r="V53" s="43">
        <v>1</v>
      </c>
      <c r="W53" s="83"/>
      <c r="Y53" s="79" t="s">
        <v>326</v>
      </c>
      <c r="Z53" s="80" t="s">
        <v>557</v>
      </c>
      <c r="AA53" s="83" t="s">
        <v>412</v>
      </c>
      <c r="AB53" s="3">
        <v>1</v>
      </c>
      <c r="AC53" s="107">
        <v>0.1</v>
      </c>
      <c r="AE53" s="28"/>
      <c r="AF53" s="28"/>
      <c r="AG53" s="28"/>
      <c r="AH53"/>
    </row>
    <row r="54" spans="1:34" s="3" customFormat="1" ht="15" x14ac:dyDescent="0.2">
      <c r="A54" s="6"/>
      <c r="B54" s="34">
        <f t="shared" si="5"/>
        <v>41</v>
      </c>
      <c r="C54" s="92" t="s">
        <v>77</v>
      </c>
      <c r="D54" s="35">
        <f t="shared" si="6"/>
        <v>1</v>
      </c>
      <c r="E54" s="94" t="s">
        <v>136</v>
      </c>
      <c r="F54" s="96" t="s">
        <v>198</v>
      </c>
      <c r="G54" s="99" t="s">
        <v>236</v>
      </c>
      <c r="H54" s="102" t="s">
        <v>293</v>
      </c>
      <c r="I54" s="63" t="str">
        <f t="shared" si="7"/>
        <v>Digi-Key</v>
      </c>
      <c r="J54" s="63" t="str">
        <f t="shared" si="8"/>
        <v>P8.2KDBDKR-ND</v>
      </c>
      <c r="K54" s="77">
        <f t="shared" si="9"/>
        <v>0.63</v>
      </c>
      <c r="L54" s="3">
        <v>1</v>
      </c>
      <c r="M54" s="80" t="s">
        <v>324</v>
      </c>
      <c r="N54" s="106" t="s">
        <v>364</v>
      </c>
      <c r="O54" s="81" t="s">
        <v>415</v>
      </c>
      <c r="P54" s="3">
        <v>1</v>
      </c>
      <c r="Q54" s="107">
        <v>0.70645999999999998</v>
      </c>
      <c r="R54" s="43"/>
      <c r="S54" s="106" t="s">
        <v>325</v>
      </c>
      <c r="T54" s="79" t="s">
        <v>467</v>
      </c>
      <c r="U54" s="83" t="s">
        <v>512</v>
      </c>
      <c r="V54" s="43">
        <v>1</v>
      </c>
      <c r="W54" s="83"/>
      <c r="Y54" s="79" t="s">
        <v>326</v>
      </c>
      <c r="Z54" s="80" t="s">
        <v>558</v>
      </c>
      <c r="AA54" s="83" t="s">
        <v>409</v>
      </c>
      <c r="AB54" s="3">
        <v>1</v>
      </c>
      <c r="AC54" s="107">
        <v>0.63</v>
      </c>
      <c r="AE54" s="28"/>
      <c r="AF54" s="28"/>
      <c r="AG54" s="28"/>
      <c r="AH54"/>
    </row>
    <row r="55" spans="1:34" s="3" customFormat="1" ht="15" x14ac:dyDescent="0.2">
      <c r="A55" s="6"/>
      <c r="B55" s="38">
        <f t="shared" si="5"/>
        <v>42</v>
      </c>
      <c r="C55" s="93" t="s">
        <v>78</v>
      </c>
      <c r="D55" s="75">
        <f t="shared" si="6"/>
        <v>1</v>
      </c>
      <c r="E55" s="95" t="s">
        <v>134</v>
      </c>
      <c r="F55" s="97" t="s">
        <v>199</v>
      </c>
      <c r="G55" s="100" t="s">
        <v>236</v>
      </c>
      <c r="H55" s="100" t="s">
        <v>294</v>
      </c>
      <c r="I55" s="64" t="str">
        <f t="shared" si="7"/>
        <v>Digi-Key</v>
      </c>
      <c r="J55" s="64" t="str">
        <f t="shared" si="8"/>
        <v>P82.5LCT-ND</v>
      </c>
      <c r="K55" s="78">
        <f t="shared" si="9"/>
        <v>0.1</v>
      </c>
      <c r="L55" s="3">
        <v>1</v>
      </c>
      <c r="M55" s="80" t="s">
        <v>324</v>
      </c>
      <c r="N55" s="106" t="s">
        <v>365</v>
      </c>
      <c r="O55" s="82" t="s">
        <v>395</v>
      </c>
      <c r="P55" s="3">
        <v>1</v>
      </c>
      <c r="Q55" s="107">
        <v>0.11191</v>
      </c>
      <c r="R55" s="43"/>
      <c r="S55" s="106" t="s">
        <v>325</v>
      </c>
      <c r="T55" s="79" t="s">
        <v>468</v>
      </c>
      <c r="U55" s="83"/>
      <c r="V55" s="43"/>
      <c r="W55" s="83"/>
      <c r="Y55" s="79" t="s">
        <v>326</v>
      </c>
      <c r="Z55" s="80" t="s">
        <v>559</v>
      </c>
      <c r="AA55" s="83" t="s">
        <v>412</v>
      </c>
      <c r="AB55" s="3">
        <v>1</v>
      </c>
      <c r="AC55" s="107">
        <v>0.1</v>
      </c>
      <c r="AE55" s="28"/>
      <c r="AF55" s="28"/>
      <c r="AG55" s="28"/>
      <c r="AH55"/>
    </row>
    <row r="56" spans="1:34" s="3" customFormat="1" ht="15" x14ac:dyDescent="0.2">
      <c r="A56" s="6"/>
      <c r="B56" s="34">
        <f t="shared" si="5"/>
        <v>43</v>
      </c>
      <c r="C56" s="92" t="s">
        <v>79</v>
      </c>
      <c r="D56" s="35">
        <f t="shared" si="6"/>
        <v>4</v>
      </c>
      <c r="E56" s="94" t="s">
        <v>135</v>
      </c>
      <c r="F56" s="96" t="s">
        <v>200</v>
      </c>
      <c r="G56" s="99" t="s">
        <v>236</v>
      </c>
      <c r="H56" s="102" t="s">
        <v>295</v>
      </c>
      <c r="I56" s="63" t="str">
        <f t="shared" si="7"/>
        <v>Digi-Key</v>
      </c>
      <c r="J56" s="63" t="str">
        <f t="shared" si="8"/>
        <v>P0.0GCT-ND</v>
      </c>
      <c r="K56" s="77">
        <f t="shared" si="9"/>
        <v>0.4</v>
      </c>
      <c r="L56" s="3">
        <v>4</v>
      </c>
      <c r="M56" s="80" t="s">
        <v>326</v>
      </c>
      <c r="N56" s="106" t="s">
        <v>366</v>
      </c>
      <c r="O56" s="81" t="s">
        <v>412</v>
      </c>
      <c r="P56" s="3">
        <v>4</v>
      </c>
      <c r="Q56" s="107">
        <v>0.4</v>
      </c>
      <c r="R56" s="43"/>
      <c r="S56" s="106" t="s">
        <v>325</v>
      </c>
      <c r="T56" s="79" t="s">
        <v>469</v>
      </c>
      <c r="U56" s="83" t="s">
        <v>412</v>
      </c>
      <c r="V56" s="43">
        <v>4</v>
      </c>
      <c r="W56" s="83"/>
      <c r="Y56" s="79" t="s">
        <v>324</v>
      </c>
      <c r="Z56" s="80" t="s">
        <v>560</v>
      </c>
      <c r="AA56" s="83" t="s">
        <v>395</v>
      </c>
      <c r="AB56" s="3">
        <v>4</v>
      </c>
      <c r="AC56" s="107">
        <v>0.44766</v>
      </c>
      <c r="AE56" s="28"/>
      <c r="AF56" s="28"/>
      <c r="AG56" s="28"/>
      <c r="AH56"/>
    </row>
    <row r="57" spans="1:34" s="3" customFormat="1" ht="15" x14ac:dyDescent="0.2">
      <c r="A57" s="6"/>
      <c r="B57" s="38">
        <f t="shared" si="5"/>
        <v>44</v>
      </c>
      <c r="C57" s="93" t="s">
        <v>80</v>
      </c>
      <c r="D57" s="75">
        <f t="shared" si="6"/>
        <v>1</v>
      </c>
      <c r="E57" s="95" t="s">
        <v>137</v>
      </c>
      <c r="F57" s="97" t="s">
        <v>201</v>
      </c>
      <c r="G57" s="100" t="s">
        <v>246</v>
      </c>
      <c r="H57" s="100" t="s">
        <v>296</v>
      </c>
      <c r="I57" s="64" t="str">
        <f t="shared" si="7"/>
        <v>Digi-Key</v>
      </c>
      <c r="J57" s="64" t="str">
        <f t="shared" si="8"/>
        <v>RHM.0015BRDKR-ND</v>
      </c>
      <c r="K57" s="78">
        <f t="shared" si="9"/>
        <v>0.97</v>
      </c>
      <c r="L57" s="3">
        <v>1</v>
      </c>
      <c r="M57" s="80" t="s">
        <v>326</v>
      </c>
      <c r="N57" s="106" t="s">
        <v>367</v>
      </c>
      <c r="O57" s="82" t="s">
        <v>416</v>
      </c>
      <c r="P57" s="3">
        <v>1</v>
      </c>
      <c r="Q57" s="107">
        <v>0.97</v>
      </c>
      <c r="R57" s="43"/>
      <c r="S57" s="106" t="s">
        <v>27</v>
      </c>
      <c r="T57" s="79" t="s">
        <v>27</v>
      </c>
      <c r="U57" s="83"/>
      <c r="V57" s="43"/>
      <c r="W57" s="83"/>
      <c r="Y57" s="79" t="s">
        <v>27</v>
      </c>
      <c r="Z57" s="80" t="s">
        <v>27</v>
      </c>
      <c r="AA57" s="83"/>
      <c r="AC57" s="83"/>
      <c r="AE57" s="28"/>
      <c r="AF57" s="28"/>
      <c r="AG57" s="28"/>
      <c r="AH57"/>
    </row>
    <row r="58" spans="1:34" s="3" customFormat="1" ht="15" x14ac:dyDescent="0.2">
      <c r="A58" s="6"/>
      <c r="B58" s="34">
        <f t="shared" si="5"/>
        <v>45</v>
      </c>
      <c r="C58" s="92" t="s">
        <v>81</v>
      </c>
      <c r="D58" s="35">
        <f t="shared" si="6"/>
        <v>2</v>
      </c>
      <c r="E58" s="94" t="s">
        <v>135</v>
      </c>
      <c r="F58" s="96" t="s">
        <v>202</v>
      </c>
      <c r="G58" s="99" t="s">
        <v>247</v>
      </c>
      <c r="H58" s="102" t="s">
        <v>297</v>
      </c>
      <c r="I58" s="63" t="str">
        <f t="shared" si="7"/>
        <v>Digi-Key</v>
      </c>
      <c r="J58" s="63" t="str">
        <f t="shared" si="8"/>
        <v>311-15.0KHRCT-ND</v>
      </c>
      <c r="K58" s="77">
        <f t="shared" si="9"/>
        <v>0.2</v>
      </c>
      <c r="L58" s="3">
        <v>2</v>
      </c>
      <c r="M58" s="80" t="s">
        <v>325</v>
      </c>
      <c r="N58" s="106" t="s">
        <v>368</v>
      </c>
      <c r="O58" s="81" t="s">
        <v>417</v>
      </c>
      <c r="P58" s="3">
        <v>2</v>
      </c>
      <c r="Q58" s="83"/>
      <c r="R58" s="43"/>
      <c r="S58" s="106" t="s">
        <v>326</v>
      </c>
      <c r="T58" s="79" t="s">
        <v>470</v>
      </c>
      <c r="U58" s="83" t="s">
        <v>412</v>
      </c>
      <c r="V58" s="43">
        <v>2</v>
      </c>
      <c r="W58" s="107">
        <v>0.2</v>
      </c>
      <c r="Y58" s="79" t="s">
        <v>324</v>
      </c>
      <c r="Z58" s="80" t="s">
        <v>561</v>
      </c>
      <c r="AA58" s="83" t="s">
        <v>395</v>
      </c>
      <c r="AB58" s="3">
        <v>2</v>
      </c>
      <c r="AC58" s="107">
        <v>0.22383</v>
      </c>
      <c r="AE58" s="28"/>
      <c r="AF58" s="28"/>
      <c r="AG58" s="28"/>
      <c r="AH58"/>
    </row>
    <row r="59" spans="1:34" s="3" customFormat="1" ht="15" x14ac:dyDescent="0.2">
      <c r="A59" s="6"/>
      <c r="B59" s="38">
        <f t="shared" si="5"/>
        <v>46</v>
      </c>
      <c r="C59" s="93" t="s">
        <v>82</v>
      </c>
      <c r="D59" s="75">
        <f t="shared" si="6"/>
        <v>2</v>
      </c>
      <c r="E59" s="95" t="s">
        <v>135</v>
      </c>
      <c r="F59" s="97" t="s">
        <v>203</v>
      </c>
      <c r="G59" s="100" t="s">
        <v>236</v>
      </c>
      <c r="H59" s="100" t="s">
        <v>298</v>
      </c>
      <c r="I59" s="64" t="str">
        <f t="shared" si="7"/>
        <v>Digi-Key</v>
      </c>
      <c r="J59" s="64" t="str">
        <f t="shared" si="8"/>
        <v>P15.8KHCT-ND</v>
      </c>
      <c r="K59" s="78">
        <f t="shared" si="9"/>
        <v>0.2</v>
      </c>
      <c r="L59" s="3">
        <v>2</v>
      </c>
      <c r="M59" s="80" t="s">
        <v>324</v>
      </c>
      <c r="N59" s="106" t="s">
        <v>369</v>
      </c>
      <c r="O59" s="82" t="s">
        <v>395</v>
      </c>
      <c r="P59" s="3">
        <v>2</v>
      </c>
      <c r="Q59" s="107">
        <v>0.22383</v>
      </c>
      <c r="R59" s="43"/>
      <c r="S59" s="106" t="s">
        <v>326</v>
      </c>
      <c r="T59" s="79" t="s">
        <v>471</v>
      </c>
      <c r="U59" s="83" t="s">
        <v>412</v>
      </c>
      <c r="V59" s="43">
        <v>2</v>
      </c>
      <c r="W59" s="107">
        <v>0.2</v>
      </c>
      <c r="Y59" s="79" t="s">
        <v>325</v>
      </c>
      <c r="Z59" s="80" t="s">
        <v>562</v>
      </c>
      <c r="AA59" s="83"/>
      <c r="AB59" s="3">
        <v>2</v>
      </c>
      <c r="AC59" s="83"/>
      <c r="AE59" s="28"/>
      <c r="AF59" s="28"/>
      <c r="AG59" s="28"/>
      <c r="AH59"/>
    </row>
    <row r="60" spans="1:34" s="3" customFormat="1" ht="15" x14ac:dyDescent="0.2">
      <c r="A60" s="6"/>
      <c r="B60" s="34">
        <f t="shared" si="5"/>
        <v>47</v>
      </c>
      <c r="C60" s="92" t="s">
        <v>83</v>
      </c>
      <c r="D60" s="35">
        <f t="shared" si="6"/>
        <v>1</v>
      </c>
      <c r="E60" s="94" t="s">
        <v>135</v>
      </c>
      <c r="F60" s="96" t="s">
        <v>204</v>
      </c>
      <c r="G60" s="99" t="s">
        <v>247</v>
      </c>
      <c r="H60" s="102" t="s">
        <v>299</v>
      </c>
      <c r="I60" s="63" t="str">
        <f t="shared" si="7"/>
        <v>Digi-Key</v>
      </c>
      <c r="J60" s="63" t="str">
        <f t="shared" si="8"/>
        <v>311-8.66KHRCT-ND</v>
      </c>
      <c r="K60" s="77">
        <f t="shared" si="9"/>
        <v>0.1</v>
      </c>
      <c r="L60" s="3">
        <v>1</v>
      </c>
      <c r="M60" s="80" t="s">
        <v>324</v>
      </c>
      <c r="N60" s="106" t="s">
        <v>370</v>
      </c>
      <c r="O60" s="81" t="s">
        <v>395</v>
      </c>
      <c r="P60" s="3">
        <v>1</v>
      </c>
      <c r="Q60" s="107">
        <v>0.11191</v>
      </c>
      <c r="R60" s="43"/>
      <c r="S60" s="106" t="s">
        <v>325</v>
      </c>
      <c r="T60" s="79" t="s">
        <v>472</v>
      </c>
      <c r="U60" s="83"/>
      <c r="V60" s="43"/>
      <c r="W60" s="83"/>
      <c r="Y60" s="79" t="s">
        <v>326</v>
      </c>
      <c r="Z60" s="80" t="s">
        <v>563</v>
      </c>
      <c r="AA60" s="83" t="s">
        <v>412</v>
      </c>
      <c r="AB60" s="3">
        <v>1</v>
      </c>
      <c r="AC60" s="107">
        <v>0.1</v>
      </c>
      <c r="AE60" s="28"/>
      <c r="AF60" s="28"/>
      <c r="AG60" s="28"/>
      <c r="AH60"/>
    </row>
    <row r="61" spans="1:34" s="3" customFormat="1" ht="15" x14ac:dyDescent="0.2">
      <c r="A61" s="6"/>
      <c r="B61" s="38">
        <f t="shared" si="5"/>
        <v>48</v>
      </c>
      <c r="C61" s="93" t="s">
        <v>84</v>
      </c>
      <c r="D61" s="75">
        <f t="shared" si="6"/>
        <v>2</v>
      </c>
      <c r="E61" s="95" t="s">
        <v>135</v>
      </c>
      <c r="F61" s="97" t="s">
        <v>205</v>
      </c>
      <c r="G61" s="100" t="s">
        <v>236</v>
      </c>
      <c r="H61" s="100" t="s">
        <v>300</v>
      </c>
      <c r="I61" s="64" t="str">
        <f t="shared" si="7"/>
        <v>Digi-Key</v>
      </c>
      <c r="J61" s="64" t="str">
        <f t="shared" si="8"/>
        <v>P390HCT-ND</v>
      </c>
      <c r="K61" s="78">
        <f t="shared" si="9"/>
        <v>0.2</v>
      </c>
      <c r="L61" s="3">
        <v>2</v>
      </c>
      <c r="M61" s="80" t="s">
        <v>324</v>
      </c>
      <c r="N61" s="106" t="s">
        <v>371</v>
      </c>
      <c r="O61" s="82" t="s">
        <v>395</v>
      </c>
      <c r="P61" s="3">
        <v>2</v>
      </c>
      <c r="Q61" s="107">
        <v>0.22383</v>
      </c>
      <c r="R61" s="43"/>
      <c r="S61" s="106" t="s">
        <v>325</v>
      </c>
      <c r="T61" s="79" t="s">
        <v>473</v>
      </c>
      <c r="U61" s="83" t="s">
        <v>509</v>
      </c>
      <c r="V61" s="43">
        <v>2</v>
      </c>
      <c r="W61" s="83"/>
      <c r="Y61" s="79" t="s">
        <v>326</v>
      </c>
      <c r="Z61" s="80" t="s">
        <v>564</v>
      </c>
      <c r="AA61" s="83" t="s">
        <v>412</v>
      </c>
      <c r="AB61" s="3">
        <v>2</v>
      </c>
      <c r="AC61" s="107">
        <v>0.2</v>
      </c>
      <c r="AE61" s="28"/>
      <c r="AF61" s="28"/>
      <c r="AG61" s="28"/>
      <c r="AH61"/>
    </row>
    <row r="62" spans="1:34" s="3" customFormat="1" ht="15" x14ac:dyDescent="0.2">
      <c r="A62" s="6"/>
      <c r="B62" s="34">
        <f t="shared" si="5"/>
        <v>49</v>
      </c>
      <c r="C62" s="92" t="s">
        <v>85</v>
      </c>
      <c r="D62" s="35">
        <f t="shared" si="6"/>
        <v>1</v>
      </c>
      <c r="E62" s="94" t="s">
        <v>135</v>
      </c>
      <c r="F62" s="96" t="s">
        <v>206</v>
      </c>
      <c r="G62" s="99" t="s">
        <v>236</v>
      </c>
      <c r="H62" s="102" t="s">
        <v>301</v>
      </c>
      <c r="I62" s="63" t="str">
        <f t="shared" si="7"/>
        <v>Digi-Key</v>
      </c>
      <c r="J62" s="63" t="str">
        <f t="shared" si="8"/>
        <v>P470HDKR-ND</v>
      </c>
      <c r="K62" s="77">
        <f t="shared" si="9"/>
        <v>0.1</v>
      </c>
      <c r="L62" s="3">
        <v>1</v>
      </c>
      <c r="M62" s="80" t="s">
        <v>326</v>
      </c>
      <c r="N62" s="106" t="s">
        <v>372</v>
      </c>
      <c r="O62" s="81" t="s">
        <v>412</v>
      </c>
      <c r="P62" s="3">
        <v>1</v>
      </c>
      <c r="Q62" s="107">
        <v>0.1</v>
      </c>
      <c r="R62" s="43"/>
      <c r="S62" s="106" t="s">
        <v>324</v>
      </c>
      <c r="T62" s="79" t="s">
        <v>474</v>
      </c>
      <c r="U62" s="83" t="s">
        <v>395</v>
      </c>
      <c r="V62" s="43">
        <v>1</v>
      </c>
      <c r="W62" s="107">
        <v>0.11191</v>
      </c>
      <c r="Y62" s="79" t="s">
        <v>325</v>
      </c>
      <c r="Z62" s="80" t="s">
        <v>565</v>
      </c>
      <c r="AA62" s="83" t="s">
        <v>509</v>
      </c>
      <c r="AB62" s="3">
        <v>1</v>
      </c>
      <c r="AC62" s="83"/>
      <c r="AE62" s="28"/>
      <c r="AF62" s="28"/>
      <c r="AG62" s="28"/>
      <c r="AH62"/>
    </row>
    <row r="63" spans="1:34" s="3" customFormat="1" ht="15" x14ac:dyDescent="0.2">
      <c r="A63" s="6"/>
      <c r="B63" s="38">
        <f t="shared" si="5"/>
        <v>50</v>
      </c>
      <c r="C63" s="93" t="s">
        <v>86</v>
      </c>
      <c r="D63" s="75">
        <f t="shared" si="6"/>
        <v>1</v>
      </c>
      <c r="E63" s="95" t="s">
        <v>135</v>
      </c>
      <c r="F63" s="97" t="s">
        <v>198</v>
      </c>
      <c r="G63" s="100" t="s">
        <v>247</v>
      </c>
      <c r="H63" s="100" t="s">
        <v>302</v>
      </c>
      <c r="I63" s="64" t="str">
        <f t="shared" si="7"/>
        <v>Digi-Key</v>
      </c>
      <c r="J63" s="64" t="str">
        <f t="shared" si="8"/>
        <v>311-8.20KHRCT-ND</v>
      </c>
      <c r="K63" s="78">
        <f t="shared" si="9"/>
        <v>0.1</v>
      </c>
      <c r="L63" s="3">
        <v>1</v>
      </c>
      <c r="M63" s="80" t="s">
        <v>324</v>
      </c>
      <c r="N63" s="106" t="s">
        <v>373</v>
      </c>
      <c r="O63" s="82" t="s">
        <v>395</v>
      </c>
      <c r="P63" s="3">
        <v>1</v>
      </c>
      <c r="Q63" s="107">
        <v>0.11191</v>
      </c>
      <c r="R63" s="43"/>
      <c r="S63" s="106" t="s">
        <v>325</v>
      </c>
      <c r="T63" s="79" t="s">
        <v>475</v>
      </c>
      <c r="U63" s="83" t="s">
        <v>511</v>
      </c>
      <c r="V63" s="43">
        <v>1</v>
      </c>
      <c r="W63" s="83"/>
      <c r="Y63" s="79" t="s">
        <v>326</v>
      </c>
      <c r="Z63" s="80" t="s">
        <v>566</v>
      </c>
      <c r="AA63" s="83" t="s">
        <v>412</v>
      </c>
      <c r="AB63" s="3">
        <v>1</v>
      </c>
      <c r="AC63" s="107">
        <v>0.1</v>
      </c>
      <c r="AE63" s="28"/>
      <c r="AF63" s="28"/>
      <c r="AG63" s="28"/>
      <c r="AH63"/>
    </row>
    <row r="64" spans="1:34" s="3" customFormat="1" ht="15" x14ac:dyDescent="0.2">
      <c r="A64" s="6"/>
      <c r="B64" s="34">
        <f t="shared" si="5"/>
        <v>51</v>
      </c>
      <c r="C64" s="92" t="s">
        <v>87</v>
      </c>
      <c r="D64" s="35">
        <f t="shared" si="6"/>
        <v>1</v>
      </c>
      <c r="E64" s="94" t="s">
        <v>135</v>
      </c>
      <c r="F64" s="96" t="s">
        <v>207</v>
      </c>
      <c r="G64" s="99" t="s">
        <v>236</v>
      </c>
      <c r="H64" s="102" t="s">
        <v>303</v>
      </c>
      <c r="I64" s="63" t="str">
        <f t="shared" si="7"/>
        <v>Digi-Key</v>
      </c>
      <c r="J64" s="63" t="str">
        <f t="shared" si="8"/>
        <v>P16.9KHCT-ND</v>
      </c>
      <c r="K64" s="77">
        <f t="shared" si="9"/>
        <v>0.1</v>
      </c>
      <c r="L64" s="3">
        <v>1</v>
      </c>
      <c r="M64" s="80" t="s">
        <v>324</v>
      </c>
      <c r="N64" s="106" t="s">
        <v>374</v>
      </c>
      <c r="O64" s="81" t="s">
        <v>395</v>
      </c>
      <c r="P64" s="3">
        <v>1</v>
      </c>
      <c r="Q64" s="107">
        <v>0.11191</v>
      </c>
      <c r="R64" s="43"/>
      <c r="S64" s="106" t="s">
        <v>325</v>
      </c>
      <c r="T64" s="79" t="s">
        <v>476</v>
      </c>
      <c r="U64" s="83"/>
      <c r="V64" s="43"/>
      <c r="W64" s="83"/>
      <c r="Y64" s="79" t="s">
        <v>326</v>
      </c>
      <c r="Z64" s="80" t="s">
        <v>567</v>
      </c>
      <c r="AA64" s="83" t="s">
        <v>412</v>
      </c>
      <c r="AB64" s="3">
        <v>1</v>
      </c>
      <c r="AC64" s="107">
        <v>0.1</v>
      </c>
      <c r="AE64" s="28"/>
      <c r="AF64" s="28"/>
      <c r="AG64" s="28"/>
      <c r="AH64"/>
    </row>
    <row r="65" spans="1:34" s="3" customFormat="1" ht="30" x14ac:dyDescent="0.2">
      <c r="A65" s="6"/>
      <c r="B65" s="38">
        <f t="shared" si="5"/>
        <v>52</v>
      </c>
      <c r="C65" s="93" t="s">
        <v>88</v>
      </c>
      <c r="D65" s="75">
        <f t="shared" si="6"/>
        <v>7</v>
      </c>
      <c r="E65" s="95" t="s">
        <v>138</v>
      </c>
      <c r="F65" s="97" t="s">
        <v>208</v>
      </c>
      <c r="G65" s="100" t="s">
        <v>248</v>
      </c>
      <c r="H65" s="100" t="s">
        <v>304</v>
      </c>
      <c r="I65" s="64" t="str">
        <f t="shared" si="7"/>
        <v>Digi-Key</v>
      </c>
      <c r="J65" s="64" t="str">
        <f t="shared" si="8"/>
        <v>CAY16-4701F4LFCT-ND</v>
      </c>
      <c r="K65" s="78">
        <f t="shared" si="9"/>
        <v>1.19</v>
      </c>
      <c r="L65" s="3">
        <v>7</v>
      </c>
      <c r="M65" s="80" t="s">
        <v>325</v>
      </c>
      <c r="N65" s="106" t="s">
        <v>375</v>
      </c>
      <c r="O65" s="82" t="s">
        <v>418</v>
      </c>
      <c r="P65" s="3">
        <v>7</v>
      </c>
      <c r="Q65" s="83"/>
      <c r="R65" s="43"/>
      <c r="S65" s="106" t="s">
        <v>324</v>
      </c>
      <c r="T65" s="79" t="s">
        <v>477</v>
      </c>
      <c r="U65" s="83" t="s">
        <v>513</v>
      </c>
      <c r="V65" s="43">
        <v>7</v>
      </c>
      <c r="W65" s="83">
        <v>1.33179</v>
      </c>
      <c r="Y65" s="79" t="s">
        <v>326</v>
      </c>
      <c r="Z65" s="80" t="s">
        <v>568</v>
      </c>
      <c r="AA65" s="83" t="s">
        <v>590</v>
      </c>
      <c r="AB65" s="3">
        <v>7</v>
      </c>
      <c r="AC65" s="107">
        <v>1.19</v>
      </c>
      <c r="AE65" s="28"/>
      <c r="AF65" s="28"/>
      <c r="AG65" s="28"/>
      <c r="AH65"/>
    </row>
    <row r="66" spans="1:34" s="3" customFormat="1" ht="30" x14ac:dyDescent="0.2">
      <c r="A66" s="6"/>
      <c r="B66" s="34">
        <f t="shared" si="5"/>
        <v>53</v>
      </c>
      <c r="C66" s="92" t="s">
        <v>89</v>
      </c>
      <c r="D66" s="35">
        <f t="shared" si="6"/>
        <v>2</v>
      </c>
      <c r="E66" s="94" t="s">
        <v>139</v>
      </c>
      <c r="F66" s="96" t="s">
        <v>209</v>
      </c>
      <c r="G66" s="99" t="s">
        <v>249</v>
      </c>
      <c r="H66" s="102" t="s">
        <v>305</v>
      </c>
      <c r="I66" s="63" t="str">
        <f t="shared" si="7"/>
        <v>Digi-Key</v>
      </c>
      <c r="J66" s="63" t="str">
        <f t="shared" si="8"/>
        <v>1127-1854-1-ND</v>
      </c>
      <c r="K66" s="77">
        <f t="shared" si="9"/>
        <v>15.9</v>
      </c>
      <c r="L66" s="3">
        <v>2</v>
      </c>
      <c r="M66" s="80" t="s">
        <v>324</v>
      </c>
      <c r="N66" s="106" t="s">
        <v>376</v>
      </c>
      <c r="O66" s="81">
        <v>861745</v>
      </c>
      <c r="P66" s="3">
        <v>2</v>
      </c>
      <c r="Q66" s="83">
        <v>17.2349</v>
      </c>
      <c r="R66" s="43"/>
      <c r="S66" s="106" t="s">
        <v>326</v>
      </c>
      <c r="T66" s="79" t="s">
        <v>478</v>
      </c>
      <c r="U66" s="83" t="s">
        <v>514</v>
      </c>
      <c r="V66" s="43">
        <v>2</v>
      </c>
      <c r="W66" s="107">
        <v>15.9</v>
      </c>
      <c r="Y66" s="79" t="s">
        <v>325</v>
      </c>
      <c r="Z66" s="80" t="s">
        <v>569</v>
      </c>
      <c r="AA66" s="83"/>
      <c r="AB66" s="3">
        <v>2</v>
      </c>
      <c r="AC66" s="83"/>
      <c r="AE66" s="28"/>
      <c r="AF66" s="28"/>
      <c r="AG66" s="28"/>
      <c r="AH66"/>
    </row>
    <row r="67" spans="1:34" s="3" customFormat="1" ht="15" x14ac:dyDescent="0.2">
      <c r="A67" s="6"/>
      <c r="B67" s="38">
        <f t="shared" si="5"/>
        <v>54</v>
      </c>
      <c r="C67" s="93" t="s">
        <v>90</v>
      </c>
      <c r="D67" s="75">
        <f t="shared" si="6"/>
        <v>3</v>
      </c>
      <c r="E67" s="95" t="s">
        <v>140</v>
      </c>
      <c r="F67" s="97" t="s">
        <v>210</v>
      </c>
      <c r="G67" s="100" t="s">
        <v>239</v>
      </c>
      <c r="H67" s="100" t="s">
        <v>306</v>
      </c>
      <c r="I67" s="64" t="str">
        <f t="shared" si="7"/>
        <v>MiniCircuits</v>
      </c>
      <c r="J67" s="64" t="str">
        <f t="shared" si="8"/>
        <v>GVA-82+</v>
      </c>
      <c r="K67" s="78">
        <f t="shared" si="9"/>
        <v>5.46</v>
      </c>
      <c r="L67" s="3">
        <v>3</v>
      </c>
      <c r="M67" s="80" t="s">
        <v>239</v>
      </c>
      <c r="N67" s="106" t="s">
        <v>306</v>
      </c>
      <c r="O67" s="82">
        <v>1.82</v>
      </c>
      <c r="P67" s="3">
        <v>3</v>
      </c>
      <c r="Q67" s="83">
        <f>P67*O67</f>
        <v>5.46</v>
      </c>
      <c r="R67" s="43"/>
      <c r="S67" s="106" t="s">
        <v>27</v>
      </c>
      <c r="T67" s="79" t="s">
        <v>27</v>
      </c>
      <c r="U67" s="83"/>
      <c r="V67" s="43"/>
      <c r="W67" s="83"/>
      <c r="Y67" s="79" t="s">
        <v>27</v>
      </c>
      <c r="Z67" s="80" t="s">
        <v>27</v>
      </c>
      <c r="AA67" s="83"/>
      <c r="AC67" s="83"/>
      <c r="AE67" s="28"/>
      <c r="AF67" s="28"/>
      <c r="AG67" s="28"/>
      <c r="AH67"/>
    </row>
    <row r="68" spans="1:34" s="3" customFormat="1" ht="30" x14ac:dyDescent="0.2">
      <c r="A68" s="6"/>
      <c r="B68" s="34">
        <f t="shared" si="5"/>
        <v>55</v>
      </c>
      <c r="C68" s="92" t="s">
        <v>91</v>
      </c>
      <c r="D68" s="35">
        <f t="shared" si="6"/>
        <v>1</v>
      </c>
      <c r="E68" s="94" t="s">
        <v>141</v>
      </c>
      <c r="F68" s="96" t="s">
        <v>211</v>
      </c>
      <c r="G68" s="99" t="s">
        <v>239</v>
      </c>
      <c r="H68" s="102" t="s">
        <v>211</v>
      </c>
      <c r="I68" s="63" t="str">
        <f t="shared" si="7"/>
        <v>MiniCircuits</v>
      </c>
      <c r="J68" s="63" t="str">
        <f t="shared" si="8"/>
        <v>JS4PS-1W+</v>
      </c>
      <c r="K68" s="77">
        <f t="shared" si="9"/>
        <v>13.95</v>
      </c>
      <c r="L68" s="3">
        <v>1</v>
      </c>
      <c r="M68" s="80" t="s">
        <v>239</v>
      </c>
      <c r="N68" s="106" t="s">
        <v>211</v>
      </c>
      <c r="O68" s="81">
        <v>13.95</v>
      </c>
      <c r="P68" s="3">
        <v>1</v>
      </c>
      <c r="Q68" s="83">
        <f>P68*O68</f>
        <v>13.95</v>
      </c>
      <c r="R68" s="43"/>
      <c r="S68" s="106" t="s">
        <v>27</v>
      </c>
      <c r="T68" s="79" t="s">
        <v>27</v>
      </c>
      <c r="U68" s="83"/>
      <c r="V68" s="43"/>
      <c r="W68" s="83"/>
      <c r="Y68" s="79" t="s">
        <v>27</v>
      </c>
      <c r="Z68" s="80" t="s">
        <v>27</v>
      </c>
      <c r="AA68" s="83"/>
      <c r="AC68" s="83"/>
      <c r="AE68" s="28"/>
      <c r="AF68" s="28"/>
      <c r="AG68" s="28"/>
      <c r="AH68"/>
    </row>
    <row r="69" spans="1:34" s="3" customFormat="1" ht="15" x14ac:dyDescent="0.2">
      <c r="A69" s="6"/>
      <c r="B69" s="38">
        <f t="shared" si="5"/>
        <v>56</v>
      </c>
      <c r="C69" s="93" t="s">
        <v>92</v>
      </c>
      <c r="D69" s="75">
        <f t="shared" si="6"/>
        <v>1</v>
      </c>
      <c r="E69" s="95" t="s">
        <v>142</v>
      </c>
      <c r="F69" s="97" t="s">
        <v>212</v>
      </c>
      <c r="G69" s="100" t="s">
        <v>239</v>
      </c>
      <c r="H69" s="100" t="s">
        <v>212</v>
      </c>
      <c r="I69" s="64" t="str">
        <f t="shared" si="7"/>
        <v>MiniCircuits</v>
      </c>
      <c r="J69" s="64" t="str">
        <f t="shared" si="8"/>
        <v>ADC-10-4+</v>
      </c>
      <c r="K69" s="78">
        <f t="shared" si="9"/>
        <v>11.95</v>
      </c>
      <c r="L69" s="3">
        <v>1</v>
      </c>
      <c r="M69" s="80" t="s">
        <v>239</v>
      </c>
      <c r="N69" s="106" t="s">
        <v>212</v>
      </c>
      <c r="O69" s="82">
        <v>11.95</v>
      </c>
      <c r="P69" s="3">
        <v>1</v>
      </c>
      <c r="Q69" s="83">
        <f>P69*O69</f>
        <v>11.95</v>
      </c>
      <c r="R69" s="43"/>
      <c r="S69" s="106" t="s">
        <v>27</v>
      </c>
      <c r="T69" s="79" t="s">
        <v>27</v>
      </c>
      <c r="U69" s="83"/>
      <c r="V69" s="43"/>
      <c r="W69" s="83"/>
      <c r="Y69" s="79" t="s">
        <v>27</v>
      </c>
      <c r="Z69" s="80" t="s">
        <v>27</v>
      </c>
      <c r="AA69" s="83"/>
      <c r="AC69" s="83"/>
      <c r="AE69" s="28"/>
      <c r="AF69" s="28"/>
      <c r="AG69" s="28"/>
      <c r="AH69"/>
    </row>
    <row r="70" spans="1:34" s="3" customFormat="1" ht="15" x14ac:dyDescent="0.2">
      <c r="A70" s="6"/>
      <c r="B70" s="34">
        <f t="shared" si="5"/>
        <v>57</v>
      </c>
      <c r="C70" s="92" t="s">
        <v>93</v>
      </c>
      <c r="D70" s="35">
        <f t="shared" si="6"/>
        <v>1</v>
      </c>
      <c r="E70" s="94" t="s">
        <v>143</v>
      </c>
      <c r="F70" s="96" t="s">
        <v>213</v>
      </c>
      <c r="G70" s="99" t="s">
        <v>249</v>
      </c>
      <c r="H70" s="102" t="s">
        <v>307</v>
      </c>
      <c r="I70" s="63" t="str">
        <f t="shared" si="7"/>
        <v>Digi-Key</v>
      </c>
      <c r="J70" s="63" t="str">
        <f t="shared" si="8"/>
        <v>1127-1011-6-ND</v>
      </c>
      <c r="K70" s="77">
        <f t="shared" si="9"/>
        <v>17.09</v>
      </c>
      <c r="L70" s="3">
        <v>1</v>
      </c>
      <c r="M70" s="80" t="s">
        <v>324</v>
      </c>
      <c r="N70" s="106" t="s">
        <v>377</v>
      </c>
      <c r="O70" s="81"/>
      <c r="P70" s="3">
        <v>1</v>
      </c>
      <c r="Q70" s="83"/>
      <c r="R70" s="43"/>
      <c r="S70" s="106" t="s">
        <v>326</v>
      </c>
      <c r="T70" s="79" t="s">
        <v>479</v>
      </c>
      <c r="U70" s="83" t="s">
        <v>515</v>
      </c>
      <c r="V70" s="43">
        <v>1</v>
      </c>
      <c r="W70" s="107">
        <v>17.09</v>
      </c>
      <c r="Y70" s="79" t="s">
        <v>325</v>
      </c>
      <c r="Z70" s="80" t="s">
        <v>570</v>
      </c>
      <c r="AA70" s="83"/>
      <c r="AB70" s="3">
        <v>1</v>
      </c>
      <c r="AC70" s="83"/>
      <c r="AE70" s="28"/>
      <c r="AF70" s="28"/>
      <c r="AG70" s="28"/>
      <c r="AH70"/>
    </row>
    <row r="71" spans="1:34" s="3" customFormat="1" ht="15" x14ac:dyDescent="0.2">
      <c r="A71" s="6"/>
      <c r="B71" s="38">
        <f t="shared" si="5"/>
        <v>58</v>
      </c>
      <c r="C71" s="93" t="s">
        <v>94</v>
      </c>
      <c r="D71" s="75">
        <f t="shared" si="6"/>
        <v>1</v>
      </c>
      <c r="E71" s="95" t="s">
        <v>144</v>
      </c>
      <c r="F71" s="97" t="s">
        <v>214</v>
      </c>
      <c r="G71" s="100" t="s">
        <v>250</v>
      </c>
      <c r="H71" s="100" t="s">
        <v>308</v>
      </c>
      <c r="I71" s="64" t="str">
        <f t="shared" si="7"/>
        <v>Silicon Labs</v>
      </c>
      <c r="J71" s="64" t="str">
        <f t="shared" si="8"/>
        <v>511BBA127M216BAG</v>
      </c>
      <c r="K71" s="78">
        <f t="shared" si="9"/>
        <v>6.2</v>
      </c>
      <c r="L71" s="3">
        <v>1</v>
      </c>
      <c r="M71" s="80" t="s">
        <v>250</v>
      </c>
      <c r="N71" s="106" t="s">
        <v>308</v>
      </c>
      <c r="O71" s="82">
        <v>6.2</v>
      </c>
      <c r="P71" s="3">
        <v>1</v>
      </c>
      <c r="Q71" s="83">
        <f>P71*O71</f>
        <v>6.2</v>
      </c>
      <c r="R71" s="43"/>
      <c r="S71" s="106" t="s">
        <v>27</v>
      </c>
      <c r="T71" s="79" t="s">
        <v>27</v>
      </c>
      <c r="U71" s="83"/>
      <c r="V71" s="43"/>
      <c r="W71" s="83"/>
      <c r="Y71" s="79" t="s">
        <v>27</v>
      </c>
      <c r="Z71" s="80" t="s">
        <v>27</v>
      </c>
      <c r="AA71" s="83"/>
      <c r="AC71" s="83"/>
      <c r="AE71" s="28"/>
      <c r="AF71" s="28"/>
      <c r="AG71" s="28"/>
      <c r="AH71"/>
    </row>
    <row r="72" spans="1:34" s="3" customFormat="1" ht="30" x14ac:dyDescent="0.2">
      <c r="A72" s="6"/>
      <c r="B72" s="34">
        <f t="shared" si="5"/>
        <v>59</v>
      </c>
      <c r="C72" s="92" t="s">
        <v>95</v>
      </c>
      <c r="D72" s="35">
        <f t="shared" si="6"/>
        <v>1</v>
      </c>
      <c r="E72" s="94" t="s">
        <v>145</v>
      </c>
      <c r="F72" s="96" t="s">
        <v>215</v>
      </c>
      <c r="G72" s="99" t="s">
        <v>250</v>
      </c>
      <c r="H72" s="102" t="s">
        <v>309</v>
      </c>
      <c r="I72" s="63" t="str">
        <f t="shared" si="7"/>
        <v>Digi-Key</v>
      </c>
      <c r="J72" s="63" t="str">
        <f t="shared" si="8"/>
        <v>336-2552-ND</v>
      </c>
      <c r="K72" s="77">
        <f t="shared" si="9"/>
        <v>16.71</v>
      </c>
      <c r="L72" s="3">
        <v>1</v>
      </c>
      <c r="M72" s="80" t="s">
        <v>325</v>
      </c>
      <c r="N72" s="106" t="s">
        <v>378</v>
      </c>
      <c r="O72" s="81"/>
      <c r="Q72" s="83"/>
      <c r="R72" s="43"/>
      <c r="S72" s="106" t="s">
        <v>324</v>
      </c>
      <c r="T72" s="79" t="s">
        <v>480</v>
      </c>
      <c r="U72" s="83">
        <v>1850794</v>
      </c>
      <c r="V72" s="43">
        <v>1</v>
      </c>
      <c r="W72" s="83">
        <v>18.507940000000001</v>
      </c>
      <c r="Y72" s="79" t="s">
        <v>326</v>
      </c>
      <c r="Z72" s="80" t="s">
        <v>571</v>
      </c>
      <c r="AA72" s="83" t="s">
        <v>591</v>
      </c>
      <c r="AB72" s="3">
        <v>1</v>
      </c>
      <c r="AC72" s="107">
        <v>16.71</v>
      </c>
      <c r="AE72" s="28"/>
      <c r="AF72" s="28"/>
      <c r="AG72" s="28"/>
      <c r="AH72"/>
    </row>
    <row r="73" spans="1:34" s="3" customFormat="1" ht="30" x14ac:dyDescent="0.2">
      <c r="A73" s="6"/>
      <c r="B73" s="38">
        <f t="shared" si="5"/>
        <v>60</v>
      </c>
      <c r="C73" s="93" t="s">
        <v>96</v>
      </c>
      <c r="D73" s="75">
        <f t="shared" si="6"/>
        <v>1</v>
      </c>
      <c r="E73" s="95" t="s">
        <v>146</v>
      </c>
      <c r="F73" s="97" t="s">
        <v>216</v>
      </c>
      <c r="G73" s="100" t="s">
        <v>251</v>
      </c>
      <c r="H73" s="100" t="s">
        <v>310</v>
      </c>
      <c r="I73" s="64" t="str">
        <f t="shared" si="7"/>
        <v>Digi-Key</v>
      </c>
      <c r="J73" s="64" t="str">
        <f t="shared" si="8"/>
        <v>576-1595-1-ND</v>
      </c>
      <c r="K73" s="78">
        <f t="shared" si="9"/>
        <v>6.63</v>
      </c>
      <c r="L73" s="3">
        <v>1</v>
      </c>
      <c r="M73" s="80" t="s">
        <v>326</v>
      </c>
      <c r="N73" s="106" t="s">
        <v>379</v>
      </c>
      <c r="O73" s="82" t="s">
        <v>419</v>
      </c>
      <c r="P73" s="3">
        <v>1</v>
      </c>
      <c r="Q73" s="107">
        <v>6.63</v>
      </c>
      <c r="R73" s="43"/>
      <c r="S73" s="106" t="s">
        <v>324</v>
      </c>
      <c r="T73" s="79" t="s">
        <v>481</v>
      </c>
      <c r="U73" s="83">
        <v>762421</v>
      </c>
      <c r="V73" s="43">
        <v>1</v>
      </c>
      <c r="W73" s="83">
        <v>7.6242099999999997</v>
      </c>
      <c r="Y73" s="79" t="s">
        <v>27</v>
      </c>
      <c r="Z73" s="80" t="s">
        <v>27</v>
      </c>
      <c r="AA73" s="83"/>
      <c r="AC73" s="83"/>
      <c r="AE73" s="28"/>
      <c r="AF73" s="28"/>
      <c r="AG73" s="28"/>
      <c r="AH73"/>
    </row>
    <row r="74" spans="1:34" s="3" customFormat="1" ht="15" x14ac:dyDescent="0.2">
      <c r="A74" s="6"/>
      <c r="B74" s="34">
        <f t="shared" si="5"/>
        <v>61</v>
      </c>
      <c r="C74" s="92" t="s">
        <v>97</v>
      </c>
      <c r="D74" s="35">
        <f t="shared" si="6"/>
        <v>1</v>
      </c>
      <c r="E74" s="94" t="s">
        <v>147</v>
      </c>
      <c r="F74" s="96" t="s">
        <v>217</v>
      </c>
      <c r="G74" s="99" t="s">
        <v>249</v>
      </c>
      <c r="H74" s="102" t="s">
        <v>311</v>
      </c>
      <c r="I74" s="63" t="str">
        <f t="shared" si="7"/>
        <v>Digi-Key</v>
      </c>
      <c r="J74" s="63" t="str">
        <f t="shared" si="8"/>
        <v>ADF4002BCPZ-ND</v>
      </c>
      <c r="K74" s="77">
        <f t="shared" si="9"/>
        <v>4.4400000000000004</v>
      </c>
      <c r="L74" s="3">
        <v>1</v>
      </c>
      <c r="M74" s="80" t="s">
        <v>326</v>
      </c>
      <c r="N74" s="106" t="s">
        <v>380</v>
      </c>
      <c r="O74" s="81" t="s">
        <v>420</v>
      </c>
      <c r="P74" s="3">
        <v>1</v>
      </c>
      <c r="Q74" s="107">
        <v>4.4400000000000004</v>
      </c>
      <c r="R74" s="43"/>
      <c r="S74" s="106" t="s">
        <v>324</v>
      </c>
      <c r="T74" s="79" t="s">
        <v>482</v>
      </c>
      <c r="U74" s="83">
        <v>470043</v>
      </c>
      <c r="V74" s="43">
        <v>1</v>
      </c>
      <c r="W74" s="83">
        <v>4.7004299999999999</v>
      </c>
      <c r="Y74" s="79" t="s">
        <v>325</v>
      </c>
      <c r="Z74" s="80" t="s">
        <v>572</v>
      </c>
      <c r="AA74" s="83"/>
      <c r="AB74" s="3">
        <v>1</v>
      </c>
      <c r="AC74" s="83"/>
      <c r="AE74" s="28"/>
      <c r="AF74" s="28"/>
      <c r="AG74" s="28"/>
      <c r="AH74"/>
    </row>
    <row r="75" spans="1:34" s="3" customFormat="1" ht="15" x14ac:dyDescent="0.2">
      <c r="A75" s="6"/>
      <c r="B75" s="38">
        <f t="shared" si="5"/>
        <v>62</v>
      </c>
      <c r="C75" s="93" t="s">
        <v>98</v>
      </c>
      <c r="D75" s="75">
        <f t="shared" si="6"/>
        <v>1</v>
      </c>
      <c r="E75" s="95" t="s">
        <v>148</v>
      </c>
      <c r="F75" s="97" t="s">
        <v>218</v>
      </c>
      <c r="G75" s="100" t="s">
        <v>251</v>
      </c>
      <c r="H75" s="100" t="s">
        <v>218</v>
      </c>
      <c r="I75" s="64" t="str">
        <f t="shared" si="7"/>
        <v>Digi-Key</v>
      </c>
      <c r="J75" s="64" t="str">
        <f t="shared" si="8"/>
        <v>576-3710-ND</v>
      </c>
      <c r="K75" s="78">
        <f t="shared" si="9"/>
        <v>6.43</v>
      </c>
      <c r="L75" s="3">
        <v>1</v>
      </c>
      <c r="M75" s="80" t="s">
        <v>324</v>
      </c>
      <c r="N75" s="106" t="s">
        <v>381</v>
      </c>
      <c r="O75" s="82">
        <v>762421</v>
      </c>
      <c r="P75" s="3">
        <v>1</v>
      </c>
      <c r="Q75" s="83">
        <v>7.6242099999999997</v>
      </c>
      <c r="R75" s="43"/>
      <c r="S75" s="106" t="s">
        <v>326</v>
      </c>
      <c r="T75" s="79" t="s">
        <v>483</v>
      </c>
      <c r="U75" s="83" t="s">
        <v>516</v>
      </c>
      <c r="V75" s="43">
        <v>1</v>
      </c>
      <c r="W75" s="107">
        <v>6.43</v>
      </c>
      <c r="Y75" s="79" t="s">
        <v>27</v>
      </c>
      <c r="Z75" s="80" t="s">
        <v>27</v>
      </c>
      <c r="AA75" s="83"/>
      <c r="AC75" s="83"/>
      <c r="AE75" s="28"/>
      <c r="AF75" s="28"/>
      <c r="AG75" s="28"/>
      <c r="AH75"/>
    </row>
    <row r="76" spans="1:34" s="3" customFormat="1" ht="30" x14ac:dyDescent="0.2">
      <c r="A76" s="6"/>
      <c r="B76" s="34">
        <f t="shared" si="5"/>
        <v>63</v>
      </c>
      <c r="C76" s="92" t="s">
        <v>99</v>
      </c>
      <c r="D76" s="35">
        <f t="shared" si="6"/>
        <v>1</v>
      </c>
      <c r="E76" s="94" t="s">
        <v>149</v>
      </c>
      <c r="F76" s="96" t="s">
        <v>219</v>
      </c>
      <c r="G76" s="99" t="s">
        <v>249</v>
      </c>
      <c r="H76" s="102" t="s">
        <v>312</v>
      </c>
      <c r="I76" s="63" t="str">
        <f t="shared" si="7"/>
        <v>Digi-Key</v>
      </c>
      <c r="J76" s="63" t="str">
        <f t="shared" si="8"/>
        <v>AD9102BCPZ-ND</v>
      </c>
      <c r="K76" s="77">
        <f t="shared" si="9"/>
        <v>24</v>
      </c>
      <c r="L76" s="3">
        <v>1</v>
      </c>
      <c r="M76" s="80" t="s">
        <v>324</v>
      </c>
      <c r="N76" s="106" t="s">
        <v>382</v>
      </c>
      <c r="O76" s="81">
        <v>2543967</v>
      </c>
      <c r="P76" s="3">
        <v>1</v>
      </c>
      <c r="Q76" s="83">
        <v>25.43967</v>
      </c>
      <c r="R76" s="43"/>
      <c r="S76" s="106" t="s">
        <v>325</v>
      </c>
      <c r="T76" s="79" t="s">
        <v>484</v>
      </c>
      <c r="U76" s="83"/>
      <c r="V76" s="43"/>
      <c r="W76" s="83"/>
      <c r="Y76" s="79" t="s">
        <v>326</v>
      </c>
      <c r="Z76" s="80" t="s">
        <v>573</v>
      </c>
      <c r="AA76" s="83" t="s">
        <v>592</v>
      </c>
      <c r="AB76" s="3">
        <v>1</v>
      </c>
      <c r="AC76" s="83">
        <v>24</v>
      </c>
      <c r="AE76" s="28"/>
      <c r="AF76" s="28"/>
      <c r="AG76" s="28"/>
      <c r="AH76"/>
    </row>
    <row r="77" spans="1:34" s="3" customFormat="1" ht="30" x14ac:dyDescent="0.2">
      <c r="A77" s="6"/>
      <c r="B77" s="38">
        <f t="shared" si="5"/>
        <v>64</v>
      </c>
      <c r="C77" s="93" t="s">
        <v>100</v>
      </c>
      <c r="D77" s="75">
        <f t="shared" si="6"/>
        <v>1</v>
      </c>
      <c r="E77" s="95" t="s">
        <v>150</v>
      </c>
      <c r="F77" s="97" t="s">
        <v>220</v>
      </c>
      <c r="G77" s="100" t="s">
        <v>252</v>
      </c>
      <c r="H77" s="100" t="s">
        <v>313</v>
      </c>
      <c r="I77" s="64" t="str">
        <f t="shared" si="7"/>
        <v>Digi-Key</v>
      </c>
      <c r="J77" s="64" t="str">
        <f t="shared" si="8"/>
        <v>LT6200CS6-5#TRMPBFDKR-ND</v>
      </c>
      <c r="K77" s="78">
        <f t="shared" si="9"/>
        <v>3.71</v>
      </c>
      <c r="L77" s="3">
        <v>1</v>
      </c>
      <c r="M77" s="80" t="s">
        <v>325</v>
      </c>
      <c r="N77" s="106" t="s">
        <v>383</v>
      </c>
      <c r="O77" s="82"/>
      <c r="P77" s="3">
        <v>1</v>
      </c>
      <c r="Q77" s="83"/>
      <c r="R77" s="43"/>
      <c r="S77" s="106" t="s">
        <v>326</v>
      </c>
      <c r="T77" s="79" t="s">
        <v>485</v>
      </c>
      <c r="U77" s="83" t="s">
        <v>517</v>
      </c>
      <c r="V77" s="43">
        <v>1</v>
      </c>
      <c r="W77" s="107">
        <v>3.71</v>
      </c>
      <c r="Y77" s="79" t="s">
        <v>27</v>
      </c>
      <c r="Z77" s="80" t="s">
        <v>27</v>
      </c>
      <c r="AA77" s="83"/>
      <c r="AC77" s="83"/>
      <c r="AE77" s="28"/>
      <c r="AF77" s="28"/>
      <c r="AG77" s="28"/>
      <c r="AH77"/>
    </row>
    <row r="78" spans="1:34" s="3" customFormat="1" ht="30" x14ac:dyDescent="0.2">
      <c r="A78" s="6"/>
      <c r="B78" s="34">
        <f t="shared" ref="B78:B86" si="10">ROW(B78) - ROW($B$13)</f>
        <v>65</v>
      </c>
      <c r="C78" s="92" t="s">
        <v>101</v>
      </c>
      <c r="D78" s="35">
        <f t="shared" ref="D78:D86" si="11">L78</f>
        <v>1</v>
      </c>
      <c r="E78" s="94" t="s">
        <v>151</v>
      </c>
      <c r="F78" s="96" t="s">
        <v>221</v>
      </c>
      <c r="G78" s="99" t="s">
        <v>253</v>
      </c>
      <c r="H78" s="102" t="s">
        <v>221</v>
      </c>
      <c r="I78" s="63" t="str">
        <f t="shared" ref="I78:I86" si="12">IF((IF(IF(IF(ISBLANK(Q78),"N/A",Q78)&lt;IF(ISBLANK(W78),"N/A",W78),IF(ISBLANK(Q78),"N/A",Q78),IF(ISBLANK(W78),"N/A",W78))&lt;IF(ISBLANK(AC78),"N/A",AC78),IF(IF(ISBLANK(Q78),"N/A",Q78)&lt;IF(ISBLANK(W78),"N/A",W78),IF(M78="","N/A",M78),IF(S78="","N/A",S78)),IF(Y78="","N/A",Y78)))="N/A",M78,(IF(IF(IF(ISBLANK(Q78),"N/A",Q78)&lt;IF(ISBLANK(W78),"N/A",W78),IF(ISBLANK(Q78),"N/A",Q78),IF(ISBLANK(W78),"N/A",W78))&lt;IF(ISBLANK(AC78),"N/A",AC78),IF(IF(ISBLANK(Q78),"N/A",Q78)&lt;IF(ISBLANK(W78),"N/A",W78),IF(M78="","N/A",M78),IF(S78="","N/A",S78)),IF(Y78="","N/A",Y78))))</f>
        <v>Digi-Key</v>
      </c>
      <c r="J78" s="63" t="str">
        <f t="shared" ref="J78:J86" si="13">IF((IF(IF(IF(ISBLANK(Q78),"N/A",Q78)&lt;IF(ISBLANK(W78),"N/A",W78),IF(ISBLANK(Q78),"N/A",Q78),IF(ISBLANK(W78),"N/A",W78))&lt;IF(ISBLANK(AC78),"N/A",AC78),IF(IF(ISBLANK(Q78),"N/A",Q78)&lt;IF(ISBLANK(W78),"N/A",W78),IF(N78="","N/A",N78),IF(T78="","N/A",T78)),IF(Z78="","N/A",Z78)))="N/A",N78,(IF(IF(IF(ISBLANK(Q78),"N/A",Q78)&lt;IF(ISBLANK(W78),"N/A",W78),IF(ISBLANK(Q78),"N/A",Q78),IF(ISBLANK(W78),"N/A",W78))&lt;IF(ISBLANK(AC78),"N/A",AC78),IF(IF(ISBLANK(Q78),"N/A",Q78)&lt;IF(ISBLANK(W78),"N/A",W78),IF(N78="","N/A",N78),IF(T78="","N/A",T78)),IF(Z78="","N/A",Z78))))</f>
        <v>ZXCT1086E5TADKR-ND</v>
      </c>
      <c r="K78" s="77">
        <f t="shared" ref="K78:K86" si="14">IF((IF(IF(IF(ISBLANK(Q78),"N/A",Q78)&lt;IF(ISBLANK(W78),"N/A",W78),IF(ISBLANK(Q78),"N/A",Q78),IF(ISBLANK(W78),"N/A",W78))&lt;IF(ISBLANK(AC78),"N/A",AC78),IF(IF(ISBLANK(Q78),"N/A",Q78)&lt;IF(ISBLANK(W78),"N/A",W78),IF(ISBLANK(Q78),"N/A",Q78),IF(ISBLANK(W78),"N/A",W78)),IF(ISBLANK(AC78),"N/A",AC78)))="N/A",(O78*L78),(IF(IF(IF(ISBLANK(Q78),"N/A",Q78)&lt;IF(ISBLANK(W78),"N/A",W78),IF(ISBLANK(Q78),"N/A",Q78),IF(ISBLANK(W78),"N/A",W78))&lt;IF(ISBLANK(AC78),"N/A",AC78),IF(IF(ISBLANK(Q78),"N/A",Q78)&lt;IF(ISBLANK(W78),"N/A",W78),IF(ISBLANK(Q78),"N/A",Q78),IF(ISBLANK(W78),"N/A",W78)),IF(ISBLANK(AC78),"N/A",AC78))))</f>
        <v>1.52</v>
      </c>
      <c r="L78" s="3">
        <v>1</v>
      </c>
      <c r="M78" s="80" t="s">
        <v>326</v>
      </c>
      <c r="N78" s="106" t="s">
        <v>384</v>
      </c>
      <c r="O78" s="81" t="s">
        <v>421</v>
      </c>
      <c r="P78" s="3">
        <v>1</v>
      </c>
      <c r="Q78" s="107">
        <v>1.52</v>
      </c>
      <c r="R78" s="43"/>
      <c r="S78" s="106" t="s">
        <v>324</v>
      </c>
      <c r="T78" s="79" t="s">
        <v>486</v>
      </c>
      <c r="U78" s="83">
        <v>173468</v>
      </c>
      <c r="V78" s="43">
        <v>1</v>
      </c>
      <c r="W78" s="83">
        <v>1.73468</v>
      </c>
      <c r="Y78" s="79" t="s">
        <v>27</v>
      </c>
      <c r="Z78" s="80" t="s">
        <v>27</v>
      </c>
      <c r="AA78" s="83"/>
      <c r="AC78" s="83"/>
      <c r="AE78" s="28"/>
      <c r="AF78" s="28"/>
      <c r="AG78" s="28"/>
      <c r="AH78"/>
    </row>
    <row r="79" spans="1:34" s="3" customFormat="1" ht="30" x14ac:dyDescent="0.2">
      <c r="A79" s="6"/>
      <c r="B79" s="38">
        <f t="shared" si="10"/>
        <v>66</v>
      </c>
      <c r="C79" s="93" t="s">
        <v>102</v>
      </c>
      <c r="D79" s="75">
        <f t="shared" si="11"/>
        <v>1</v>
      </c>
      <c r="E79" s="95" t="s">
        <v>152</v>
      </c>
      <c r="F79" s="97" t="s">
        <v>222</v>
      </c>
      <c r="G79" s="100" t="s">
        <v>252</v>
      </c>
      <c r="H79" s="100" t="s">
        <v>314</v>
      </c>
      <c r="I79" s="64" t="str">
        <f t="shared" si="12"/>
        <v>Digi-Key</v>
      </c>
      <c r="J79" s="64" t="str">
        <f t="shared" si="13"/>
        <v>LTC2050CS5#TRMPBFCT-ND</v>
      </c>
      <c r="K79" s="78">
        <f t="shared" si="14"/>
        <v>2.9</v>
      </c>
      <c r="L79" s="3">
        <v>1</v>
      </c>
      <c r="M79" s="80" t="s">
        <v>325</v>
      </c>
      <c r="N79" s="106" t="s">
        <v>385</v>
      </c>
      <c r="O79" s="82"/>
      <c r="Q79" s="83"/>
      <c r="R79" s="43"/>
      <c r="S79" s="106" t="s">
        <v>326</v>
      </c>
      <c r="T79" s="79" t="s">
        <v>487</v>
      </c>
      <c r="U79" s="83" t="s">
        <v>518</v>
      </c>
      <c r="V79" s="43">
        <v>1</v>
      </c>
      <c r="W79" s="107">
        <v>2.9</v>
      </c>
      <c r="Y79" s="79" t="s">
        <v>27</v>
      </c>
      <c r="Z79" s="80" t="s">
        <v>27</v>
      </c>
      <c r="AA79" s="83"/>
      <c r="AC79" s="83"/>
      <c r="AE79" s="28"/>
      <c r="AF79" s="28"/>
      <c r="AG79" s="28"/>
      <c r="AH79"/>
    </row>
    <row r="80" spans="1:34" s="3" customFormat="1" ht="15" x14ac:dyDescent="0.2">
      <c r="A80" s="6"/>
      <c r="B80" s="34">
        <f t="shared" si="10"/>
        <v>67</v>
      </c>
      <c r="C80" s="92" t="s">
        <v>103</v>
      </c>
      <c r="D80" s="35">
        <f t="shared" si="11"/>
        <v>3</v>
      </c>
      <c r="E80" s="94" t="s">
        <v>153</v>
      </c>
      <c r="F80" s="96" t="s">
        <v>223</v>
      </c>
      <c r="G80" s="99" t="s">
        <v>252</v>
      </c>
      <c r="H80" s="102" t="s">
        <v>315</v>
      </c>
      <c r="I80" s="63" t="str">
        <f t="shared" si="12"/>
        <v>Newark</v>
      </c>
      <c r="J80" s="63" t="str">
        <f t="shared" si="13"/>
        <v>57M7445</v>
      </c>
      <c r="K80" s="77">
        <f t="shared" si="14"/>
        <v>15</v>
      </c>
      <c r="L80" s="3">
        <v>3</v>
      </c>
      <c r="M80" s="80" t="s">
        <v>325</v>
      </c>
      <c r="N80" s="106" t="s">
        <v>386</v>
      </c>
      <c r="O80" s="81" t="s">
        <v>422</v>
      </c>
      <c r="P80" s="3">
        <v>3</v>
      </c>
      <c r="Q80" s="83">
        <v>15</v>
      </c>
      <c r="R80" s="43"/>
      <c r="S80" s="106" t="s">
        <v>326</v>
      </c>
      <c r="T80" s="79" t="s">
        <v>488</v>
      </c>
      <c r="U80" s="83" t="s">
        <v>519</v>
      </c>
      <c r="V80" s="43">
        <v>3</v>
      </c>
      <c r="W80" s="107">
        <v>19.41</v>
      </c>
      <c r="Y80" s="79" t="s">
        <v>27</v>
      </c>
      <c r="Z80" s="80" t="s">
        <v>27</v>
      </c>
      <c r="AA80" s="83"/>
      <c r="AC80" s="83"/>
      <c r="AE80" s="28"/>
      <c r="AF80" s="28"/>
      <c r="AG80" s="28"/>
      <c r="AH80"/>
    </row>
    <row r="81" spans="1:34" s="3" customFormat="1" ht="30" x14ac:dyDescent="0.2">
      <c r="A81" s="6"/>
      <c r="B81" s="38">
        <f t="shared" si="10"/>
        <v>68</v>
      </c>
      <c r="C81" s="93" t="s">
        <v>104</v>
      </c>
      <c r="D81" s="75">
        <f t="shared" si="11"/>
        <v>3</v>
      </c>
      <c r="E81" s="95" t="s">
        <v>154</v>
      </c>
      <c r="F81" s="97" t="s">
        <v>224</v>
      </c>
      <c r="G81" s="100" t="s">
        <v>254</v>
      </c>
      <c r="H81" s="100" t="s">
        <v>316</v>
      </c>
      <c r="I81" s="64" t="str">
        <f t="shared" si="12"/>
        <v>Digi-Key</v>
      </c>
      <c r="J81" s="64" t="str">
        <f t="shared" si="13"/>
        <v>WM5544-ND</v>
      </c>
      <c r="K81" s="78">
        <f t="shared" si="14"/>
        <v>10.71</v>
      </c>
      <c r="L81" s="3">
        <v>3</v>
      </c>
      <c r="M81" s="80" t="s">
        <v>326</v>
      </c>
      <c r="N81" s="106" t="s">
        <v>387</v>
      </c>
      <c r="O81" s="82" t="s">
        <v>423</v>
      </c>
      <c r="P81" s="3">
        <v>3</v>
      </c>
      <c r="Q81" s="107">
        <v>10.71</v>
      </c>
      <c r="R81" s="43"/>
      <c r="S81" s="106" t="s">
        <v>324</v>
      </c>
      <c r="T81" s="79" t="s">
        <v>489</v>
      </c>
      <c r="U81" s="83">
        <v>365123</v>
      </c>
      <c r="V81" s="43">
        <v>3</v>
      </c>
      <c r="W81" s="83">
        <v>10.95368</v>
      </c>
      <c r="Y81" s="79" t="s">
        <v>27</v>
      </c>
      <c r="Z81" s="80" t="s">
        <v>27</v>
      </c>
      <c r="AA81" s="83"/>
      <c r="AC81" s="83"/>
      <c r="AE81" s="28"/>
      <c r="AF81" s="28"/>
      <c r="AG81" s="28"/>
      <c r="AH81"/>
    </row>
    <row r="82" spans="1:34" s="3" customFormat="1" ht="30" x14ac:dyDescent="0.2">
      <c r="A82" s="6"/>
      <c r="B82" s="34">
        <f t="shared" si="10"/>
        <v>69</v>
      </c>
      <c r="C82" s="92" t="s">
        <v>105</v>
      </c>
      <c r="D82" s="35">
        <f t="shared" si="11"/>
        <v>4</v>
      </c>
      <c r="E82" s="94" t="s">
        <v>155</v>
      </c>
      <c r="F82" s="96" t="s">
        <v>225</v>
      </c>
      <c r="G82" s="99" t="s">
        <v>254</v>
      </c>
      <c r="H82" s="102" t="s">
        <v>317</v>
      </c>
      <c r="I82" s="63" t="str">
        <f t="shared" si="12"/>
        <v>Digi-Key</v>
      </c>
      <c r="J82" s="63" t="str">
        <f t="shared" si="13"/>
        <v>WM9352-ND</v>
      </c>
      <c r="K82" s="77">
        <f t="shared" si="14"/>
        <v>21.92</v>
      </c>
      <c r="L82" s="3">
        <v>4</v>
      </c>
      <c r="M82" s="80" t="s">
        <v>326</v>
      </c>
      <c r="N82" s="106" t="s">
        <v>388</v>
      </c>
      <c r="O82" s="81" t="s">
        <v>424</v>
      </c>
      <c r="P82" s="3">
        <v>4</v>
      </c>
      <c r="Q82" s="107">
        <v>21.92</v>
      </c>
      <c r="R82" s="43"/>
      <c r="S82" s="106" t="s">
        <v>324</v>
      </c>
      <c r="T82" s="79" t="s">
        <v>490</v>
      </c>
      <c r="U82" s="83">
        <v>613434</v>
      </c>
      <c r="V82" s="43">
        <v>4</v>
      </c>
      <c r="W82" s="83">
        <v>24.53736</v>
      </c>
      <c r="Y82" s="79" t="s">
        <v>325</v>
      </c>
      <c r="Z82" s="80" t="s">
        <v>574</v>
      </c>
      <c r="AA82" s="83" t="s">
        <v>424</v>
      </c>
      <c r="AB82" s="3">
        <v>4</v>
      </c>
      <c r="AC82" s="83"/>
      <c r="AE82" s="28"/>
      <c r="AF82" s="28"/>
      <c r="AG82" s="28"/>
      <c r="AH82"/>
    </row>
    <row r="83" spans="1:34" s="3" customFormat="1" ht="30" x14ac:dyDescent="0.2">
      <c r="A83" s="6"/>
      <c r="B83" s="38">
        <f t="shared" si="10"/>
        <v>70</v>
      </c>
      <c r="C83" s="93" t="s">
        <v>106</v>
      </c>
      <c r="D83" s="75">
        <f t="shared" si="11"/>
        <v>4</v>
      </c>
      <c r="E83" s="95" t="s">
        <v>156</v>
      </c>
      <c r="F83" s="97" t="s">
        <v>226</v>
      </c>
      <c r="G83" s="100" t="s">
        <v>240</v>
      </c>
      <c r="H83" s="100" t="s">
        <v>318</v>
      </c>
      <c r="I83" s="64" t="str">
        <f t="shared" si="12"/>
        <v>Digi-Key</v>
      </c>
      <c r="J83" s="64" t="str">
        <f t="shared" si="13"/>
        <v>A32260-ND</v>
      </c>
      <c r="K83" s="78">
        <f t="shared" si="14"/>
        <v>13.4</v>
      </c>
      <c r="L83" s="3">
        <v>4</v>
      </c>
      <c r="M83" s="80" t="s">
        <v>324</v>
      </c>
      <c r="N83" s="106" t="s">
        <v>389</v>
      </c>
      <c r="O83" s="82">
        <v>374915</v>
      </c>
      <c r="P83" s="3">
        <v>4</v>
      </c>
      <c r="Q83" s="83">
        <v>14.99661</v>
      </c>
      <c r="R83" s="43"/>
      <c r="S83" s="106" t="s">
        <v>326</v>
      </c>
      <c r="T83" s="79" t="s">
        <v>491</v>
      </c>
      <c r="U83" s="83" t="s">
        <v>520</v>
      </c>
      <c r="V83" s="43">
        <v>4</v>
      </c>
      <c r="W83" s="107">
        <v>13.4</v>
      </c>
      <c r="Y83" s="79" t="s">
        <v>27</v>
      </c>
      <c r="Z83" s="80" t="s">
        <v>27</v>
      </c>
      <c r="AA83" s="83"/>
      <c r="AC83" s="83"/>
      <c r="AE83" s="28"/>
      <c r="AF83" s="28"/>
      <c r="AG83" s="28"/>
      <c r="AH83"/>
    </row>
    <row r="84" spans="1:34" s="3" customFormat="1" ht="30" x14ac:dyDescent="0.2">
      <c r="A84" s="6"/>
      <c r="B84" s="34">
        <f t="shared" si="10"/>
        <v>71</v>
      </c>
      <c r="C84" s="92" t="s">
        <v>107</v>
      </c>
      <c r="D84" s="35">
        <f t="shared" si="11"/>
        <v>2</v>
      </c>
      <c r="E84" s="94" t="s">
        <v>157</v>
      </c>
      <c r="F84" s="96" t="s">
        <v>227</v>
      </c>
      <c r="G84" s="99" t="s">
        <v>254</v>
      </c>
      <c r="H84" s="102" t="s">
        <v>319</v>
      </c>
      <c r="I84" s="63" t="str">
        <f t="shared" si="12"/>
        <v>Digi-Key</v>
      </c>
      <c r="J84" s="63" t="str">
        <f t="shared" si="13"/>
        <v>WM18854-ND</v>
      </c>
      <c r="K84" s="77">
        <f t="shared" si="14"/>
        <v>5</v>
      </c>
      <c r="L84" s="3">
        <v>2</v>
      </c>
      <c r="M84" s="80" t="s">
        <v>324</v>
      </c>
      <c r="N84" s="106" t="s">
        <v>390</v>
      </c>
      <c r="O84" s="81"/>
      <c r="P84" s="3">
        <v>2</v>
      </c>
      <c r="Q84" s="83"/>
      <c r="R84" s="43"/>
      <c r="S84" s="106" t="s">
        <v>325</v>
      </c>
      <c r="T84" s="79" t="s">
        <v>492</v>
      </c>
      <c r="U84" s="83"/>
      <c r="V84" s="43">
        <v>2</v>
      </c>
      <c r="W84" s="83"/>
      <c r="Y84" s="79" t="s">
        <v>326</v>
      </c>
      <c r="Z84" s="80" t="s">
        <v>575</v>
      </c>
      <c r="AA84" s="83" t="s">
        <v>593</v>
      </c>
      <c r="AB84" s="3">
        <v>2</v>
      </c>
      <c r="AC84" s="83">
        <v>5</v>
      </c>
      <c r="AE84" s="28"/>
      <c r="AF84" s="28"/>
      <c r="AG84" s="28"/>
      <c r="AH84"/>
    </row>
    <row r="85" spans="1:34" s="3" customFormat="1" ht="30" x14ac:dyDescent="0.2">
      <c r="A85" s="6"/>
      <c r="B85" s="38">
        <f t="shared" si="10"/>
        <v>72</v>
      </c>
      <c r="C85" s="93" t="s">
        <v>108</v>
      </c>
      <c r="D85" s="75">
        <f t="shared" si="11"/>
        <v>1</v>
      </c>
      <c r="E85" s="95" t="s">
        <v>158</v>
      </c>
      <c r="F85" s="97" t="s">
        <v>228</v>
      </c>
      <c r="G85" s="100" t="s">
        <v>255</v>
      </c>
      <c r="H85" s="100" t="s">
        <v>320</v>
      </c>
      <c r="I85" s="64" t="str">
        <f t="shared" si="12"/>
        <v>Digi-Key</v>
      </c>
      <c r="J85" s="64" t="str">
        <f t="shared" si="13"/>
        <v>277-2417-ND</v>
      </c>
      <c r="K85" s="78">
        <f t="shared" si="14"/>
        <v>2.17</v>
      </c>
      <c r="L85" s="3">
        <v>1</v>
      </c>
      <c r="M85" s="80" t="s">
        <v>324</v>
      </c>
      <c r="N85" s="106" t="s">
        <v>391</v>
      </c>
      <c r="O85" s="82">
        <v>23712</v>
      </c>
      <c r="P85" s="3">
        <v>1</v>
      </c>
      <c r="Q85" s="83">
        <v>2.3712</v>
      </c>
      <c r="R85" s="43"/>
      <c r="S85" s="106" t="s">
        <v>326</v>
      </c>
      <c r="T85" s="79" t="s">
        <v>493</v>
      </c>
      <c r="U85" s="83" t="s">
        <v>521</v>
      </c>
      <c r="V85" s="43">
        <v>1</v>
      </c>
      <c r="W85" s="107">
        <v>2.17</v>
      </c>
      <c r="Y85" s="79" t="s">
        <v>325</v>
      </c>
      <c r="Z85" s="80" t="s">
        <v>576</v>
      </c>
      <c r="AA85" s="83"/>
      <c r="AC85" s="83"/>
      <c r="AE85" s="28"/>
      <c r="AF85" s="28"/>
      <c r="AG85" s="28"/>
      <c r="AH85"/>
    </row>
    <row r="86" spans="1:34" s="3" customFormat="1" ht="30" x14ac:dyDescent="0.2">
      <c r="A86" s="6"/>
      <c r="B86" s="34">
        <f t="shared" si="10"/>
        <v>73</v>
      </c>
      <c r="C86" s="92" t="s">
        <v>109</v>
      </c>
      <c r="D86" s="35">
        <f t="shared" si="11"/>
        <v>1</v>
      </c>
      <c r="E86" s="94" t="s">
        <v>159</v>
      </c>
      <c r="F86" s="96" t="s">
        <v>229</v>
      </c>
      <c r="G86" s="99" t="s">
        <v>255</v>
      </c>
      <c r="H86" s="102" t="s">
        <v>321</v>
      </c>
      <c r="I86" s="63" t="str">
        <f t="shared" si="12"/>
        <v>Digi-Key</v>
      </c>
      <c r="J86" s="63" t="str">
        <f t="shared" si="13"/>
        <v>277-5733-ND</v>
      </c>
      <c r="K86" s="77">
        <f t="shared" si="14"/>
        <v>0.83</v>
      </c>
      <c r="L86" s="3">
        <v>1</v>
      </c>
      <c r="M86" s="80" t="s">
        <v>324</v>
      </c>
      <c r="N86" s="106" t="s">
        <v>392</v>
      </c>
      <c r="O86" s="81" t="s">
        <v>425</v>
      </c>
      <c r="P86" s="3">
        <v>1</v>
      </c>
      <c r="Q86" s="107">
        <v>0.93028999999999995</v>
      </c>
      <c r="R86" s="43"/>
      <c r="S86" s="106" t="s">
        <v>326</v>
      </c>
      <c r="T86" s="79" t="s">
        <v>494</v>
      </c>
      <c r="U86" s="83" t="s">
        <v>522</v>
      </c>
      <c r="V86" s="43">
        <v>1</v>
      </c>
      <c r="W86" s="107">
        <v>0.83</v>
      </c>
      <c r="Y86" s="79" t="s">
        <v>325</v>
      </c>
      <c r="Z86" s="80" t="s">
        <v>577</v>
      </c>
      <c r="AA86" s="83" t="s">
        <v>594</v>
      </c>
      <c r="AB86" s="3">
        <v>1</v>
      </c>
      <c r="AC86" s="83"/>
      <c r="AE86" s="28"/>
      <c r="AF86" s="28"/>
      <c r="AG86" s="28"/>
      <c r="AH86"/>
    </row>
    <row r="87" spans="1:34" ht="34.5" customHeight="1" x14ac:dyDescent="0.25">
      <c r="A87" s="6"/>
      <c r="B87" s="108" t="s">
        <v>5</v>
      </c>
      <c r="C87" s="109"/>
      <c r="D87" s="27" t="s">
        <v>25</v>
      </c>
      <c r="E87" s="57" t="s">
        <v>11</v>
      </c>
      <c r="F87" s="45"/>
      <c r="G87" s="26"/>
      <c r="H87" s="62"/>
      <c r="I87" s="60"/>
      <c r="J87" s="60"/>
      <c r="K87" s="27" t="s">
        <v>7</v>
      </c>
    </row>
    <row r="88" spans="1:34" ht="15" x14ac:dyDescent="0.2">
      <c r="A88" s="6"/>
      <c r="B88" s="9"/>
      <c r="C88" s="9" t="s">
        <v>8</v>
      </c>
      <c r="D88" s="76">
        <f>SUM(D14:D86)</f>
        <v>282</v>
      </c>
      <c r="E88" s="10"/>
      <c r="F88" s="33"/>
      <c r="G88" s="10"/>
      <c r="H88" s="10"/>
      <c r="I88" s="10"/>
      <c r="J88" s="9"/>
      <c r="K88" s="76">
        <f>SUM(K14:K86)</f>
        <v>366.04304999999982</v>
      </c>
      <c r="O88" s="29"/>
    </row>
    <row r="89" spans="1:34" ht="15.75" thickBot="1" x14ac:dyDescent="0.25">
      <c r="A89" s="6"/>
      <c r="B89" s="11"/>
      <c r="C89" s="12"/>
      <c r="D89" s="53"/>
      <c r="E89" s="13"/>
      <c r="F89" s="54"/>
      <c r="G89" s="13"/>
      <c r="H89" s="13"/>
      <c r="I89" s="13"/>
      <c r="J89" s="13"/>
      <c r="K89" s="72"/>
    </row>
    <row r="90" spans="1:34" x14ac:dyDescent="0.2">
      <c r="AD90" s="39"/>
    </row>
    <row r="91" spans="1:34" x14ac:dyDescent="0.2">
      <c r="C91" s="1"/>
      <c r="D91" s="1"/>
      <c r="E91" s="1"/>
      <c r="AD91" s="39"/>
    </row>
    <row r="92" spans="1:34" x14ac:dyDescent="0.2">
      <c r="C92" s="1"/>
      <c r="D92" s="1"/>
      <c r="E92" s="1"/>
    </row>
    <row r="93" spans="1:34" x14ac:dyDescent="0.2">
      <c r="C93" s="1"/>
      <c r="D93" s="1"/>
      <c r="E93" s="1"/>
    </row>
    <row r="94" spans="1:34" x14ac:dyDescent="0.2">
      <c r="AD94" s="39"/>
    </row>
    <row r="95" spans="1:34" x14ac:dyDescent="0.2">
      <c r="AD95" s="39"/>
    </row>
  </sheetData>
  <mergeCells count="4">
    <mergeCell ref="B87:C87"/>
    <mergeCell ref="M12:Q12"/>
    <mergeCell ref="S12:W12"/>
    <mergeCell ref="Y12:AC12"/>
  </mergeCells>
  <phoneticPr fontId="0" type="noConversion"/>
  <pageMargins left="0.23622047244094491" right="0.19685039370078741" top="0.55118110236220474" bottom="0.35433070866141736" header="0.55118110236220474" footer="0.18"/>
  <pageSetup paperSize="9" scale="48" fitToHeight="0" orientation="landscape" horizontalDpi="200" verticalDpi="200" r:id="rId1"/>
  <headerFooter alignWithMargins="0">
    <oddFooter>&amp;L&amp;16UHM-HEPG-ID Laboratory&amp;C&amp;16&amp;F&amp;R&amp;16&amp;D     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Part List Report</vt:lpstr>
      <vt:lpstr>'Part List Report'!Print_Area</vt:lpstr>
      <vt:lpstr>'Part List Report'!Print_Titles</vt:lpstr>
    </vt:vector>
  </TitlesOfParts>
  <Company>Altium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Orel</dc:creator>
  <cp:lastModifiedBy>Peter Orel</cp:lastModifiedBy>
  <cp:lastPrinted>2015-09-24T21:21:11Z</cp:lastPrinted>
  <dcterms:created xsi:type="dcterms:W3CDTF">2002-11-05T15:28:02Z</dcterms:created>
  <dcterms:modified xsi:type="dcterms:W3CDTF">2015-09-24T21:22:53Z</dcterms:modified>
</cp:coreProperties>
</file>