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UHM\IDlab\_Projects\ITOP\Master Calibration Module\Boards\ITOP_MCM1\Ver_A\DOC\Sources\"/>
    </mc:Choice>
  </mc:AlternateContent>
  <bookViews>
    <workbookView xWindow="8955" yWindow="585" windowWidth="15480" windowHeight="11640"/>
  </bookViews>
  <sheets>
    <sheet name="Part List Report" sheetId="3" r:id="rId1"/>
  </sheets>
  <definedNames>
    <definedName name="_xlnm.Print_Area" localSheetId="0">'Part List Report'!$A$1:$K$123</definedName>
    <definedName name="_xlnm.Print_Titles" localSheetId="0">'Part List Report'!$13:$13</definedName>
  </definedNames>
  <calcPr calcId="152511"/>
</workbook>
</file>

<file path=xl/calcChain.xml><?xml version="1.0" encoding="utf-8"?>
<calcChain xmlns="http://schemas.openxmlformats.org/spreadsheetml/2006/main">
  <c r="Q28" i="3" l="1"/>
  <c r="Q26" i="3"/>
  <c r="Q48" i="3" l="1"/>
  <c r="Q47" i="3"/>
  <c r="K56" i="3" l="1"/>
  <c r="J56" i="3"/>
  <c r="I56" i="3"/>
  <c r="D56" i="3"/>
  <c r="B56" i="3"/>
  <c r="K55" i="3"/>
  <c r="J55" i="3"/>
  <c r="I55" i="3"/>
  <c r="D55" i="3"/>
  <c r="B55" i="3"/>
  <c r="K54" i="3"/>
  <c r="J54" i="3"/>
  <c r="I54" i="3"/>
  <c r="D54" i="3"/>
  <c r="B54" i="3"/>
  <c r="K53" i="3"/>
  <c r="J53" i="3"/>
  <c r="I53" i="3"/>
  <c r="D53" i="3"/>
  <c r="B53" i="3"/>
  <c r="K52" i="3"/>
  <c r="J52" i="3"/>
  <c r="I52" i="3"/>
  <c r="D52" i="3"/>
  <c r="B52" i="3"/>
  <c r="K51" i="3"/>
  <c r="J51" i="3"/>
  <c r="I51" i="3"/>
  <c r="D51" i="3"/>
  <c r="B51" i="3"/>
  <c r="K50" i="3"/>
  <c r="J50" i="3"/>
  <c r="I50" i="3"/>
  <c r="D50" i="3"/>
  <c r="B50" i="3"/>
  <c r="K49" i="3"/>
  <c r="J49" i="3"/>
  <c r="I49" i="3"/>
  <c r="D49" i="3"/>
  <c r="B49" i="3"/>
  <c r="K48" i="3"/>
  <c r="J48" i="3"/>
  <c r="I48" i="3"/>
  <c r="D48" i="3"/>
  <c r="B48" i="3"/>
  <c r="K47" i="3"/>
  <c r="J47" i="3"/>
  <c r="I47" i="3"/>
  <c r="D47" i="3"/>
  <c r="B47" i="3"/>
  <c r="K46" i="3"/>
  <c r="J46" i="3"/>
  <c r="I46" i="3"/>
  <c r="D46" i="3"/>
  <c r="B46" i="3"/>
  <c r="K45" i="3"/>
  <c r="J45" i="3"/>
  <c r="I45" i="3"/>
  <c r="D45" i="3"/>
  <c r="B45" i="3"/>
  <c r="K44" i="3"/>
  <c r="J44" i="3"/>
  <c r="I44" i="3"/>
  <c r="D44" i="3"/>
  <c r="B44" i="3"/>
  <c r="K43" i="3"/>
  <c r="J43" i="3"/>
  <c r="I43" i="3"/>
  <c r="D43" i="3"/>
  <c r="B43" i="3"/>
  <c r="K42" i="3"/>
  <c r="J42" i="3"/>
  <c r="I42" i="3"/>
  <c r="D42" i="3"/>
  <c r="B42" i="3"/>
  <c r="K41" i="3"/>
  <c r="J41" i="3"/>
  <c r="I41" i="3"/>
  <c r="D41" i="3"/>
  <c r="B41" i="3"/>
  <c r="K40" i="3"/>
  <c r="J40" i="3"/>
  <c r="I40" i="3"/>
  <c r="D40" i="3"/>
  <c r="B40" i="3"/>
  <c r="K39" i="3"/>
  <c r="J39" i="3"/>
  <c r="I39" i="3"/>
  <c r="D39" i="3"/>
  <c r="B39" i="3"/>
  <c r="K38" i="3"/>
  <c r="J38" i="3"/>
  <c r="I38" i="3"/>
  <c r="D38" i="3"/>
  <c r="B38" i="3"/>
  <c r="K37" i="3"/>
  <c r="J37" i="3"/>
  <c r="I37" i="3"/>
  <c r="D37" i="3"/>
  <c r="B37" i="3"/>
  <c r="K36" i="3"/>
  <c r="J36" i="3"/>
  <c r="I36" i="3"/>
  <c r="D36" i="3"/>
  <c r="B36" i="3"/>
  <c r="K35" i="3"/>
  <c r="J35" i="3"/>
  <c r="I35" i="3"/>
  <c r="D35" i="3"/>
  <c r="B35" i="3"/>
  <c r="K34" i="3"/>
  <c r="J34" i="3"/>
  <c r="I34" i="3"/>
  <c r="D34" i="3"/>
  <c r="B34" i="3"/>
  <c r="K33" i="3"/>
  <c r="J33" i="3"/>
  <c r="I33" i="3"/>
  <c r="D33" i="3"/>
  <c r="B33" i="3"/>
  <c r="K32" i="3"/>
  <c r="J32" i="3"/>
  <c r="I32" i="3"/>
  <c r="D32" i="3"/>
  <c r="B32" i="3"/>
  <c r="K31" i="3"/>
  <c r="J31" i="3"/>
  <c r="I31" i="3"/>
  <c r="D31" i="3"/>
  <c r="B31" i="3"/>
  <c r="K30" i="3"/>
  <c r="J30" i="3"/>
  <c r="I30" i="3"/>
  <c r="D30" i="3"/>
  <c r="B30" i="3"/>
  <c r="K29" i="3"/>
  <c r="J29" i="3"/>
  <c r="I29" i="3"/>
  <c r="D29" i="3"/>
  <c r="B29" i="3"/>
  <c r="K28" i="3"/>
  <c r="J28" i="3"/>
  <c r="I28" i="3"/>
  <c r="D28" i="3"/>
  <c r="B28" i="3"/>
  <c r="K27" i="3"/>
  <c r="J27" i="3"/>
  <c r="I27" i="3"/>
  <c r="D27" i="3"/>
  <c r="B27" i="3"/>
  <c r="K26" i="3"/>
  <c r="J26" i="3"/>
  <c r="I26" i="3"/>
  <c r="D26" i="3"/>
  <c r="B26" i="3"/>
  <c r="K25" i="3"/>
  <c r="J25" i="3"/>
  <c r="I25" i="3"/>
  <c r="D25" i="3"/>
  <c r="B25" i="3"/>
  <c r="K24" i="3"/>
  <c r="J24" i="3"/>
  <c r="I24" i="3"/>
  <c r="D24" i="3"/>
  <c r="B24" i="3"/>
  <c r="K23" i="3"/>
  <c r="J23" i="3"/>
  <c r="I23" i="3"/>
  <c r="D23" i="3"/>
  <c r="B23" i="3"/>
  <c r="K22" i="3"/>
  <c r="J22" i="3"/>
  <c r="I22" i="3"/>
  <c r="D22" i="3"/>
  <c r="B22" i="3"/>
  <c r="K21" i="3"/>
  <c r="J21" i="3"/>
  <c r="I21" i="3"/>
  <c r="D21" i="3"/>
  <c r="B21" i="3"/>
  <c r="K20" i="3"/>
  <c r="J20" i="3"/>
  <c r="I20" i="3"/>
  <c r="D20" i="3"/>
  <c r="B20" i="3"/>
  <c r="K19" i="3"/>
  <c r="J19" i="3"/>
  <c r="I19" i="3"/>
  <c r="D19" i="3"/>
  <c r="B19" i="3"/>
  <c r="K18" i="3"/>
  <c r="J18" i="3"/>
  <c r="I18" i="3"/>
  <c r="D18" i="3"/>
  <c r="B18" i="3"/>
  <c r="K17" i="3"/>
  <c r="J17" i="3"/>
  <c r="I17" i="3"/>
  <c r="D17" i="3"/>
  <c r="B17" i="3"/>
  <c r="K16" i="3"/>
  <c r="J16" i="3"/>
  <c r="I16" i="3"/>
  <c r="D16" i="3"/>
  <c r="B16" i="3"/>
  <c r="I15" i="3" l="1"/>
  <c r="I14" i="3"/>
  <c r="J15" i="3"/>
  <c r="J14" i="3"/>
  <c r="K14" i="3"/>
  <c r="K15" i="3"/>
  <c r="D15" i="3"/>
  <c r="D14" i="3"/>
  <c r="D58" i="3" s="1"/>
  <c r="E9" i="3"/>
  <c r="D9" i="3"/>
  <c r="B15" i="3"/>
  <c r="B14" i="3"/>
  <c r="K58" i="3" l="1"/>
</calcChain>
</file>

<file path=xl/sharedStrings.xml><?xml version="1.0" encoding="utf-8"?>
<sst xmlns="http://schemas.openxmlformats.org/spreadsheetml/2006/main" count="613" uniqueCount="384">
  <si>
    <t>Source Data From:</t>
  </si>
  <si>
    <t>Project:</t>
  </si>
  <si>
    <t>Variant:</t>
  </si>
  <si>
    <t>Print Date:</t>
  </si>
  <si>
    <t>Report Date:</t>
  </si>
  <si>
    <t>Approved</t>
  </si>
  <si>
    <t>#</t>
  </si>
  <si>
    <t>Total Price</t>
  </si>
  <si>
    <t>Total components:</t>
  </si>
  <si>
    <t>Note:  The components listed in this document can be purchased from different suppliers, following the original manufacturer's part number.</t>
  </si>
  <si>
    <t xml:space="preserve">          Standard components (resistors and capacitors) can be produced by different manufacturers, however they must adhere to the quality requirements specified for the original components defined in this document.</t>
  </si>
  <si>
    <t>Notes:</t>
  </si>
  <si>
    <t>IDLAB Design #:</t>
  </si>
  <si>
    <t>High Energy Physics Group</t>
  </si>
  <si>
    <t>Instrumentation Development Lab</t>
  </si>
  <si>
    <t xml:space="preserve">          For all other components, the purchasing and assembly of alternatives, not specified in this document, must be authorized by the Instrumentation Development Laboratory</t>
  </si>
  <si>
    <t>Revision:</t>
  </si>
  <si>
    <t>per unit</t>
  </si>
  <si>
    <t>Supplier 1 Data</t>
  </si>
  <si>
    <t>Supplier 2 Data</t>
  </si>
  <si>
    <t>Supplier 3 Data</t>
  </si>
  <si>
    <t>Supplier</t>
  </si>
  <si>
    <t>Supplier Part Number</t>
  </si>
  <si>
    <t>Supplier Subtotal</t>
  </si>
  <si>
    <t>Quantity per Board</t>
  </si>
  <si>
    <t>Total Quantity per Board</t>
  </si>
  <si>
    <t>Bill Of Material per Board</t>
  </si>
  <si>
    <t/>
  </si>
  <si>
    <t>ITOP</t>
  </si>
  <si>
    <t>IDL_15_22_A.PrjPcb</t>
  </si>
  <si>
    <t>ITOP_CALIB_FN1</t>
  </si>
  <si>
    <t>A</t>
  </si>
  <si>
    <t>Master</t>
  </si>
  <si>
    <t>IDL_15_22</t>
  </si>
  <si>
    <t>11:18:33</t>
  </si>
  <si>
    <t>1. okt 2015</t>
  </si>
  <si>
    <t>Designator</t>
  </si>
  <si>
    <t>FID1, FID2, FID3, PCB1</t>
  </si>
  <si>
    <t>C1, C2, C3, C4, C5, C6</t>
  </si>
  <si>
    <t>C7, C72, C73, C74, C75, C76, C77, C78, C79</t>
  </si>
  <si>
    <t>C8, C81, C84, C90, C92, C98, C99, C105, C106, C112, C113, C119</t>
  </si>
  <si>
    <t>C9, C11, C16, C17, C20, C21, C30, C31, C34, C35, C44, C45, C48, C49, C58, C59, C62, C63, C85, C89, C93, C97, C100, C104, C107, C111, C114, C118</t>
  </si>
  <si>
    <t>C10, C13, C14, C15, C18, C19, C23, C25, C26, C27, C28, C29, C32, C33, C37, C39, C40, C41, C42, C43, C46, C47, C51, C53, C54, C55, C56, C57, C60, C61, C65, C67, C68, C69, C70, C71, C86, C88, C94, C96, C101, C103, C108, C110, C115, C117</t>
  </si>
  <si>
    <t>C12, C22, C24, C36, C38, C50, C52, C64, C66, C87, C95, C102, C109, C116</t>
  </si>
  <si>
    <t>C80</t>
  </si>
  <si>
    <t>C82, C83</t>
  </si>
  <si>
    <t>C91</t>
  </si>
  <si>
    <t>C120</t>
  </si>
  <si>
    <t>D1</t>
  </si>
  <si>
    <t>L1, L3, L4, L7, L8, L11, L12, L15, L16</t>
  </si>
  <si>
    <t>L2, R10, R11, R33, R34, R57, R58, R81, R82, R105, R106</t>
  </si>
  <si>
    <t>L5, L6, L9, L10, L13, L14, L17, L18</t>
  </si>
  <si>
    <t>LD1</t>
  </si>
  <si>
    <t>Q1, Q2, Q3, Q4, Q5, Q6, Q7, Q8, Q9</t>
  </si>
  <si>
    <t>R1</t>
  </si>
  <si>
    <t>R2, R17, R19, R41, R43, R65, R67, R89, R91</t>
  </si>
  <si>
    <t>R3, R18, R20, R42, R44, R66, R68, R90, R92</t>
  </si>
  <si>
    <t>R4, R9, R21, R24, R31, R32, R45, R48, R55, R56, R69, R72, R79, R80, R93, R96, R103, R104</t>
  </si>
  <si>
    <t>R5, R7, R22, R25, R27, R29, R46, R49, R51, R53, R70, R73, R75, R77, R94, R97, R99, R101</t>
  </si>
  <si>
    <t>R6, R23, R26, R47, R50, R71, R74, R95, R98</t>
  </si>
  <si>
    <t>R8, R28, R30, R52, R54, R76, R78, R100, R102</t>
  </si>
  <si>
    <t>R16</t>
  </si>
  <si>
    <t>R35, R36, R59, R60, R83, R84, R107, R108, R113</t>
  </si>
  <si>
    <t>R114</t>
  </si>
  <si>
    <t>R115</t>
  </si>
  <si>
    <t>R116</t>
  </si>
  <si>
    <t>R117, R121, R123, R125, R127</t>
  </si>
  <si>
    <t>R118</t>
  </si>
  <si>
    <t>R119</t>
  </si>
  <si>
    <t>R120, R122, R124, R126, R128</t>
  </si>
  <si>
    <t>RF1, RF4</t>
  </si>
  <si>
    <t>RF3, RF6, RF8, RF10, RF12, RF14, RF16, RF18, RF20</t>
  </si>
  <si>
    <t>RF5, RF7, RF9, RF11, RF13, RF15, RF17, RF19</t>
  </si>
  <si>
    <t>U1, U2, U3, U4, U5, U6, U7, U8, U9</t>
  </si>
  <si>
    <t>U10</t>
  </si>
  <si>
    <t>U11, U12, U13, U14, U15</t>
  </si>
  <si>
    <t>MP1</t>
  </si>
  <si>
    <t>K1</t>
  </si>
  <si>
    <t>K2, K3, K4, K5, K6, K7, K8, K9, K10, K11, K12, K13, K14, K15, K16, K17</t>
  </si>
  <si>
    <t>P1</t>
  </si>
  <si>
    <t>Description</t>
  </si>
  <si>
    <t>Fiducial top &amp; bottom round open mask, Fiducial top &amp; bottom round open mask, Fiducial top &amp; bottom round open mask, Printed Circuit Board 4 layer FR4 1.6mm 35um Cu</t>
  </si>
  <si>
    <t>Capacitor tantal smd 7343-43 16V 50mResr</t>
  </si>
  <si>
    <t>Capacitor chip ceramic 1206 10V X5R</t>
  </si>
  <si>
    <t>Capacitor chip ceramic 0805 16V X7R</t>
  </si>
  <si>
    <t>Capacitor chip ceramic 0603 50V X7R</t>
  </si>
  <si>
    <t>Capacitor chip ceramic 0402 50V X7R</t>
  </si>
  <si>
    <t>Capacitor Aluminium Polymer, High Ripple, smd 7343-43 12.5V 12mResr</t>
  </si>
  <si>
    <t>Capacitor electrolitic SMD 10x10x8mm 16V 80mR</t>
  </si>
  <si>
    <t>Schottky diode 6A 30V 500ns 0.36Vf</t>
  </si>
  <si>
    <t>Chip inductor 1008 0.28A 2.8R</t>
  </si>
  <si>
    <t>Chip Resistor 0603 100mW 1% 100ppm</t>
  </si>
  <si>
    <t>Chip inductor 0603 0.70A 30mR</t>
  </si>
  <si>
    <t>LED green HSMG vertical 2.6V 20mA 15mcd 52mW</t>
  </si>
  <si>
    <t>P-Channel MOSFET 20V 12A 0.06R</t>
  </si>
  <si>
    <t>Chip Resistor 0805 100mW 0.1% 25ppm</t>
  </si>
  <si>
    <t>Chip Resistor 0603 100mW 0.1% 25ppm</t>
  </si>
  <si>
    <t>Chip Resistor 1206 250mW 1% 100ppm</t>
  </si>
  <si>
    <t>Power Splitter / Combiner 4-Way, 50R, 5 MHz to 1000 MHz</t>
  </si>
  <si>
    <t>Power Splitter / Combiner 2-Way, 50R, 5 MHz to 2700 MHz</t>
  </si>
  <si>
    <t>Monolithic Amplifier DC - 5GHz</t>
  </si>
  <si>
    <t>Zero-Drift Operational Amplifier</t>
  </si>
  <si>
    <t>3A SIMPLE SWITCHER® Power Module for High Output Voltage</t>
  </si>
  <si>
    <t>500mA, Low Noise, LDO DFN</t>
  </si>
  <si>
    <t>Lightpipe single round right angle</t>
  </si>
  <si>
    <t>BNC connector PCB Rigth Angle, Female, 4GHz, Through hole, Low Profile</t>
  </si>
  <si>
    <t>SMB connector PCB Rigth Angle, Female, 4GHz, Through hole</t>
  </si>
  <si>
    <t>VME64 Female standard 160pin DIN41612</t>
  </si>
  <si>
    <t>Comment</t>
  </si>
  <si>
    <t>PCB-FIDRTB, PCB-FIDRTB, PCB-FIDRTB, PCB_IDL_15_XX</t>
  </si>
  <si>
    <t>330uF</t>
  </si>
  <si>
    <t>47uF</t>
  </si>
  <si>
    <t>10uF</t>
  </si>
  <si>
    <t>1uF</t>
  </si>
  <si>
    <t>100nF</t>
  </si>
  <si>
    <t>10nF</t>
  </si>
  <si>
    <t>22nF</t>
  </si>
  <si>
    <t>100uF</t>
  </si>
  <si>
    <t>4.7nF</t>
  </si>
  <si>
    <t>1000uF</t>
  </si>
  <si>
    <t>PMEG3050EP</t>
  </si>
  <si>
    <t>2.2uH</t>
  </si>
  <si>
    <t>0R0</t>
  </si>
  <si>
    <t>1.6nH</t>
  </si>
  <si>
    <t>GREEN</t>
  </si>
  <si>
    <t>SIA433EDJ-T1-GE3</t>
  </si>
  <si>
    <t>470R</t>
  </si>
  <si>
    <t>8.2R</t>
  </si>
  <si>
    <t>10R</t>
  </si>
  <si>
    <t>100k</t>
  </si>
  <si>
    <t>820k</t>
  </si>
  <si>
    <t>4.99k</t>
  </si>
  <si>
    <t>82k</t>
  </si>
  <si>
    <t>475R</t>
  </si>
  <si>
    <t>12k</t>
  </si>
  <si>
    <t>34k</t>
  </si>
  <si>
    <t>4k32</t>
  </si>
  <si>
    <t>10k0</t>
  </si>
  <si>
    <t>4k3</t>
  </si>
  <si>
    <t>1k</t>
  </si>
  <si>
    <t>JS4PS-1W+</t>
  </si>
  <si>
    <t>SPLT_TCP-2-272+</t>
  </si>
  <si>
    <t>AMP-HMC482</t>
  </si>
  <si>
    <t>LTC2050HVIS5</t>
  </si>
  <si>
    <t>LMZ14203H</t>
  </si>
  <si>
    <t>LT1763CDE</t>
  </si>
  <si>
    <t>LPF-C011304S</t>
  </si>
  <si>
    <t>BNC_RA</t>
  </si>
  <si>
    <t>SMB_RA</t>
  </si>
  <si>
    <t>VME64-160p_F_P1</t>
  </si>
  <si>
    <t>Manufacturer</t>
  </si>
  <si>
    <t>Kemet</t>
  </si>
  <si>
    <t>Murata</t>
  </si>
  <si>
    <t>TDK</t>
  </si>
  <si>
    <t>Panasonic</t>
  </si>
  <si>
    <t>NXP</t>
  </si>
  <si>
    <t>Coilcraft</t>
  </si>
  <si>
    <t>Avago</t>
  </si>
  <si>
    <t>Vishay</t>
  </si>
  <si>
    <t>TE Connectivity</t>
  </si>
  <si>
    <t>Yageo</t>
  </si>
  <si>
    <t>MiniCircuits</t>
  </si>
  <si>
    <t>Analog Devices</t>
  </si>
  <si>
    <t>Linear Technology</t>
  </si>
  <si>
    <t>Texas Instruments</t>
  </si>
  <si>
    <t>Lumex</t>
  </si>
  <si>
    <t>Molex</t>
  </si>
  <si>
    <t>Harting</t>
  </si>
  <si>
    <t>Manufacturer No</t>
  </si>
  <si>
    <t>T521X337M016ATE050</t>
  </si>
  <si>
    <t>GRM31CR61A476ME15L</t>
  </si>
  <si>
    <t>GRM21BR61C106KE15L</t>
  </si>
  <si>
    <t>GRM188R71E105KA12D</t>
  </si>
  <si>
    <t>GRM188R71H104KA93D</t>
  </si>
  <si>
    <t>GRM155R71H103KA88D</t>
  </si>
  <si>
    <t>C1608X7R1H223K080AA</t>
  </si>
  <si>
    <t>ECASD91B107M012K00</t>
  </si>
  <si>
    <t>GRM188R71H472KA01D</t>
  </si>
  <si>
    <t>EEE-FT1C102AP</t>
  </si>
  <si>
    <t>PMEG3050EP,115</t>
  </si>
  <si>
    <t>1008CS-222G_LB</t>
  </si>
  <si>
    <t>ERJ-3GEY0R00V</t>
  </si>
  <si>
    <t>0603CS-1N6XJEU</t>
  </si>
  <si>
    <t>HSMG-C190</t>
  </si>
  <si>
    <t>ERJ-3EKF4700V</t>
  </si>
  <si>
    <t>1-1614884-5</t>
  </si>
  <si>
    <t>2-1625868-7</t>
  </si>
  <si>
    <t>ERA-3AEB104V</t>
  </si>
  <si>
    <t>CPF0603B820KE</t>
  </si>
  <si>
    <t>ERA-3AEB4991V</t>
  </si>
  <si>
    <t>ERA-3AEB823V</t>
  </si>
  <si>
    <t>ERJ-8GEY0R00V</t>
  </si>
  <si>
    <t>ERA-3AEB4750V</t>
  </si>
  <si>
    <t>ERJ-3EKF1003V</t>
  </si>
  <si>
    <t>ERJ-3EKF1202V</t>
  </si>
  <si>
    <t>ERJ-3EKF3402V</t>
  </si>
  <si>
    <t>RC0603FR-074K32L</t>
  </si>
  <si>
    <t>ERJ-3EKF1002V</t>
  </si>
  <si>
    <t>RC0603FR-074K3L</t>
  </si>
  <si>
    <t>CRCW06031R00FKEA</t>
  </si>
  <si>
    <t>TCP-2-272+</t>
  </si>
  <si>
    <t>HMC482ST89ETR</t>
  </si>
  <si>
    <t>LTC2050HVIS5#TRMPBF</t>
  </si>
  <si>
    <t>LMZ14203HTZ/NOPB</t>
  </si>
  <si>
    <t>LT1763CDE#PBF</t>
  </si>
  <si>
    <t>5227161-7</t>
  </si>
  <si>
    <t>73100-0097</t>
  </si>
  <si>
    <t>02041601101</t>
  </si>
  <si>
    <t>Quantity</t>
  </si>
  <si>
    <t>Supplier 1</t>
  </si>
  <si>
    <t>Mouser</t>
  </si>
  <si>
    <t>Digi-Key</t>
  </si>
  <si>
    <t>Newark</t>
  </si>
  <si>
    <t>Supplier Part Number 1</t>
  </si>
  <si>
    <t>80-T521X337M16ATE50</t>
  </si>
  <si>
    <t>81-GRM31CR61A476ME5L</t>
  </si>
  <si>
    <t>490-3886-1-ND</t>
  </si>
  <si>
    <t>81-GRM188R71E105KA2D</t>
  </si>
  <si>
    <t>81-GRM39X104K50D</t>
  </si>
  <si>
    <t>14T3284</t>
  </si>
  <si>
    <t>810-C1608X7R1H223K</t>
  </si>
  <si>
    <t>81-ECASD91B107M012K0</t>
  </si>
  <si>
    <t>490-1506-6-ND</t>
  </si>
  <si>
    <t>667-EEE-FT1C102AP</t>
  </si>
  <si>
    <t>771-PMEG3050EP115</t>
  </si>
  <si>
    <t>P0.0GCT-ND</t>
  </si>
  <si>
    <t>630-HSMG-C190</t>
  </si>
  <si>
    <t>781-SIA433EDJ-GE3</t>
  </si>
  <si>
    <t>P470HDKR-ND</t>
  </si>
  <si>
    <t>279-CPF0805B8R2E1</t>
  </si>
  <si>
    <t>A110351CT-ND</t>
  </si>
  <si>
    <t>P100KDBCT-ND</t>
  </si>
  <si>
    <t>A119970CT-ND</t>
  </si>
  <si>
    <t>667-ERA-3AEB4991V</t>
  </si>
  <si>
    <t>P82KDBCT-ND</t>
  </si>
  <si>
    <t>667-ERJ-8GEY0R00V</t>
  </si>
  <si>
    <t>667-ERA-3AEB4750V</t>
  </si>
  <si>
    <t>667-ERJ-3EKF1003V</t>
  </si>
  <si>
    <t>667-ERJ-3EKF1202V</t>
  </si>
  <si>
    <t>P34.0KHDKR-ND</t>
  </si>
  <si>
    <t>603-RC0603FR-074K32L</t>
  </si>
  <si>
    <t>64R5309</t>
  </si>
  <si>
    <t>603-RC0603FR-074K3L</t>
  </si>
  <si>
    <t>71-CRCW06031R00FKEA</t>
  </si>
  <si>
    <t>584-HMC482ST89ETR</t>
  </si>
  <si>
    <t>59M8269</t>
  </si>
  <si>
    <t>LMZ14203HTZE/NOPB-ND</t>
  </si>
  <si>
    <t>57M6039</t>
  </si>
  <si>
    <t>77M0692</t>
  </si>
  <si>
    <t>571-5227161-7</t>
  </si>
  <si>
    <t>538-73100-0097</t>
  </si>
  <si>
    <t>617-02-04-160-1101</t>
  </si>
  <si>
    <t>Supplier Unit Price 1</t>
  </si>
  <si>
    <t>0,91102</t>
  </si>
  <si>
    <t>0,136</t>
  </si>
  <si>
    <t>0,20042</t>
  </si>
  <si>
    <t>0,05256</t>
  </si>
  <si>
    <t>0,008</t>
  </si>
  <si>
    <t>0,11213</t>
  </si>
  <si>
    <t>0,10</t>
  </si>
  <si>
    <t>0,51578</t>
  </si>
  <si>
    <t>1,00</t>
  </si>
  <si>
    <t>0,3588</t>
  </si>
  <si>
    <t>0,79889</t>
  </si>
  <si>
    <t>0,23546</t>
  </si>
  <si>
    <t>0,24</t>
  </si>
  <si>
    <t>0,63</t>
  </si>
  <si>
    <t>0,419</t>
  </si>
  <si>
    <t>0,70779</t>
  </si>
  <si>
    <t>0,12334</t>
  </si>
  <si>
    <t>3,41</t>
  </si>
  <si>
    <t>20,19</t>
  </si>
  <si>
    <t>4,13</t>
  </si>
  <si>
    <t>1,10</t>
  </si>
  <si>
    <t>Supplier Order Qty 1</t>
  </si>
  <si>
    <t>Supplier Subtotal 1</t>
  </si>
  <si>
    <t>Supplier 2</t>
  </si>
  <si>
    <t>Supplier Part Number 2</t>
  </si>
  <si>
    <t>94T3686</t>
  </si>
  <si>
    <t>490-5528-1-ND</t>
  </si>
  <si>
    <t>81-GRM21BR61C106KE15</t>
  </si>
  <si>
    <t>24R6337</t>
  </si>
  <si>
    <t>490-1519-1-ND</t>
  </si>
  <si>
    <t>490-4516-1-ND</t>
  </si>
  <si>
    <t>445-1312-6-ND</t>
  </si>
  <si>
    <t>490-5480-6-ND</t>
  </si>
  <si>
    <t>81-GRM39X472K50D</t>
  </si>
  <si>
    <t>73T9157</t>
  </si>
  <si>
    <t>85W3398</t>
  </si>
  <si>
    <t>65T8702</t>
  </si>
  <si>
    <t>516-1425-1-ND</t>
  </si>
  <si>
    <t>79R5403</t>
  </si>
  <si>
    <t>667-ERJ-3EKF4700V</t>
  </si>
  <si>
    <t>A103250CT-ND</t>
  </si>
  <si>
    <t>279-2-1625868-7</t>
  </si>
  <si>
    <t>08N2096</t>
  </si>
  <si>
    <t>20R0860</t>
  </si>
  <si>
    <t>87R1526</t>
  </si>
  <si>
    <t>08N2139</t>
  </si>
  <si>
    <t>65T8967</t>
  </si>
  <si>
    <t>55W9589</t>
  </si>
  <si>
    <t>64R5310</t>
  </si>
  <si>
    <t>64R5315</t>
  </si>
  <si>
    <t>667-ERJ-3EKF3402V</t>
  </si>
  <si>
    <t>66R2360</t>
  </si>
  <si>
    <t>P10.0KHCT-ND</t>
  </si>
  <si>
    <t>311-4.30KHRCT-ND</t>
  </si>
  <si>
    <t>53W4502</t>
  </si>
  <si>
    <t>27Y2407</t>
  </si>
  <si>
    <t>LTC2050HVIS5#TRMPBFCT-ND</t>
  </si>
  <si>
    <t>926-LMZ14203HTZ/NOPB</t>
  </si>
  <si>
    <t>LT1763CDE#PBF-ND</t>
  </si>
  <si>
    <t>696-LPF-C011304S</t>
  </si>
  <si>
    <t>A32260-ND</t>
  </si>
  <si>
    <t>75K6182</t>
  </si>
  <si>
    <t>79K4437</t>
  </si>
  <si>
    <t>Supplier Unit Price 2</t>
  </si>
  <si>
    <t>0,77</t>
  </si>
  <si>
    <t>0,15838</t>
  </si>
  <si>
    <t>0,04</t>
  </si>
  <si>
    <t>0,012</t>
  </si>
  <si>
    <t>3,92</t>
  </si>
  <si>
    <t>0,24668</t>
  </si>
  <si>
    <t>0,535</t>
  </si>
  <si>
    <t>0,54</t>
  </si>
  <si>
    <t>0,553</t>
  </si>
  <si>
    <t>0,65</t>
  </si>
  <si>
    <t>0,2691</t>
  </si>
  <si>
    <t>0,631</t>
  </si>
  <si>
    <t>0,096</t>
  </si>
  <si>
    <t>0,003</t>
  </si>
  <si>
    <t>3,88</t>
  </si>
  <si>
    <t>4,15</t>
  </si>
  <si>
    <t>3,35</t>
  </si>
  <si>
    <t>4,98</t>
  </si>
  <si>
    <t>59,11</t>
  </si>
  <si>
    <t>Supplier Order Qty 2</t>
  </si>
  <si>
    <t>Supplier Subtotal 2</t>
  </si>
  <si>
    <t>Supplier 3</t>
  </si>
  <si>
    <t>Supplier Part Number 3</t>
  </si>
  <si>
    <t>399-10365-1-ND</t>
  </si>
  <si>
    <t>94M5674</t>
  </si>
  <si>
    <t>35R0687</t>
  </si>
  <si>
    <t>490-5307-1-ND</t>
  </si>
  <si>
    <t>38K1670</t>
  </si>
  <si>
    <t>81-GRM155R71H103KA8D</t>
  </si>
  <si>
    <t>68R4808</t>
  </si>
  <si>
    <t>P15087CT-ND</t>
  </si>
  <si>
    <t>568-6753-6-ND</t>
  </si>
  <si>
    <t>667-ERJ-3GEY0R00V</t>
  </si>
  <si>
    <t>40K0122</t>
  </si>
  <si>
    <t>SIA433EDJ-T1-GE3CT-ND</t>
  </si>
  <si>
    <t>64R5348</t>
  </si>
  <si>
    <t>667-ERA-3AEB104V</t>
  </si>
  <si>
    <t>279-CPF0603B820KE1</t>
  </si>
  <si>
    <t>P4.99KDBCT-ND</t>
  </si>
  <si>
    <t>667-ERA-3AEB823V</t>
  </si>
  <si>
    <t>P0.0ECT-ND</t>
  </si>
  <si>
    <t>P475DBCT-ND</t>
  </si>
  <si>
    <t>P100KHCT-ND</t>
  </si>
  <si>
    <t>P12.0KHCT-ND</t>
  </si>
  <si>
    <t>311-4.32KHRCT-ND</t>
  </si>
  <si>
    <t>667-ERJ-3EKF1002V</t>
  </si>
  <si>
    <t>RMCF0603FT1R00CT-ND</t>
  </si>
  <si>
    <t>1127-1421-1-ND</t>
  </si>
  <si>
    <t>67-1847-ND</t>
  </si>
  <si>
    <t>WM5276-ND</t>
  </si>
  <si>
    <t>1195-1030-ND</t>
  </si>
  <si>
    <t>Supplier Unit Price 3</t>
  </si>
  <si>
    <t>6,23</t>
  </si>
  <si>
    <t>1,43</t>
  </si>
  <si>
    <t>0,219</t>
  </si>
  <si>
    <t>0,232</t>
  </si>
  <si>
    <t>0,018</t>
  </si>
  <si>
    <t>0,01331</t>
  </si>
  <si>
    <t>0,007</t>
  </si>
  <si>
    <t>1,44</t>
  </si>
  <si>
    <t>0,48</t>
  </si>
  <si>
    <t>0,70</t>
  </si>
  <si>
    <t>0,28031</t>
  </si>
  <si>
    <t>3,77</t>
  </si>
  <si>
    <t>54,20</t>
  </si>
  <si>
    <t>Supplier Order Qty 3</t>
  </si>
  <si>
    <t>Supplier Subtotal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</si>
</sst>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0"/>
    <numFmt numFmtId="165" formatCode="h:mm;@"/>
    <numFmt numFmtId="166" formatCode="0.000"/>
    <numFmt numFmtId="167" formatCode="dd/mm/yyyy;@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3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24"/>
      <color indexed="13"/>
      <name val="Arial"/>
      <family val="2"/>
      <charset val="238"/>
    </font>
    <font>
      <b/>
      <sz val="20"/>
      <color indexed="10"/>
      <name val="Arial"/>
      <family val="2"/>
    </font>
    <font>
      <sz val="11"/>
      <color rgb="FF006100"/>
      <name val="Calibri"/>
      <family val="2"/>
      <scheme val="minor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EDFFFF"/>
        <bgColor indexed="64"/>
      </patternFill>
    </fill>
    <fill>
      <patternFill patternType="solid">
        <fgColor rgb="FFD5EAFF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11" fillId="0" borderId="0" xfId="0" applyNumberFormat="1" applyFont="1" applyFill="1" applyBorder="1" applyAlignment="1" applyProtection="1">
      <alignment vertical="top"/>
      <protection locked="0"/>
    </xf>
    <xf numFmtId="0" fontId="11" fillId="0" borderId="4" xfId="0" applyNumberFormat="1" applyFont="1" applyFill="1" applyBorder="1" applyAlignment="1" applyProtection="1">
      <alignment horizontal="left" vertical="top"/>
      <protection locked="0"/>
    </xf>
    <xf numFmtId="0" fontId="11" fillId="0" borderId="5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4" fillId="3" borderId="6" xfId="0" applyFont="1" applyFill="1" applyBorder="1" applyAlignment="1"/>
    <xf numFmtId="0" fontId="13" fillId="3" borderId="7" xfId="0" applyFont="1" applyFill="1" applyBorder="1" applyAlignment="1">
      <alignment horizontal="left"/>
    </xf>
    <xf numFmtId="0" fontId="14" fillId="3" borderId="7" xfId="0" applyFont="1" applyFill="1" applyBorder="1" applyAlignment="1"/>
    <xf numFmtId="0" fontId="13" fillId="3" borderId="7" xfId="0" applyFont="1" applyFill="1" applyBorder="1" applyAlignment="1"/>
    <xf numFmtId="0" fontId="14" fillId="3" borderId="7" xfId="0" applyFont="1" applyFill="1" applyBorder="1" applyAlignment="1">
      <alignment horizontal="left"/>
    </xf>
    <xf numFmtId="0" fontId="14" fillId="3" borderId="0" xfId="0" applyFont="1" applyFill="1" applyBorder="1" applyAlignment="1"/>
    <xf numFmtId="0" fontId="4" fillId="2" borderId="8" xfId="0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6" fillId="3" borderId="1" xfId="0" applyFont="1" applyFill="1" applyBorder="1" applyAlignment="1"/>
    <xf numFmtId="0" fontId="11" fillId="0" borderId="6" xfId="0" applyFont="1" applyBorder="1" applyAlignment="1">
      <alignment vertical="top"/>
    </xf>
    <xf numFmtId="0" fontId="12" fillId="3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3" fillId="2" borderId="10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18" fillId="0" borderId="4" xfId="0" applyNumberFormat="1" applyFont="1" applyFill="1" applyBorder="1" applyAlignment="1" applyProtection="1">
      <alignment horizontal="left" vertical="top"/>
      <protection locked="0"/>
    </xf>
    <xf numFmtId="0" fontId="8" fillId="5" borderId="1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165" fontId="14" fillId="3" borderId="7" xfId="0" applyNumberFormat="1" applyFont="1" applyFill="1" applyBorder="1" applyAlignment="1">
      <alignment horizontal="left"/>
    </xf>
    <xf numFmtId="165" fontId="14" fillId="3" borderId="4" xfId="0" applyNumberFormat="1" applyFont="1" applyFill="1" applyBorder="1" applyAlignment="1">
      <alignment horizontal="left"/>
    </xf>
    <xf numFmtId="0" fontId="8" fillId="6" borderId="14" xfId="0" applyFont="1" applyFill="1" applyBorder="1" applyAlignment="1">
      <alignment horizontal="center" vertical="top" wrapText="1"/>
    </xf>
    <xf numFmtId="166" fontId="0" fillId="0" borderId="0" xfId="0" applyNumberFormat="1" applyAlignment="1">
      <alignment vertical="top"/>
    </xf>
    <xf numFmtId="166" fontId="1" fillId="0" borderId="0" xfId="0" applyNumberFormat="1" applyFont="1" applyAlignment="1">
      <alignment vertical="center"/>
    </xf>
    <xf numFmtId="1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top"/>
    </xf>
    <xf numFmtId="167" fontId="14" fillId="3" borderId="7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65" fontId="14" fillId="3" borderId="0" xfId="0" applyNumberFormat="1" applyFont="1" applyFill="1" applyBorder="1" applyAlignment="1">
      <alignment horizontal="left"/>
    </xf>
    <xf numFmtId="167" fontId="14" fillId="3" borderId="0" xfId="0" applyNumberFormat="1" applyFont="1" applyFill="1" applyBorder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/>
    <xf numFmtId="0" fontId="14" fillId="3" borderId="17" xfId="0" applyFont="1" applyFill="1" applyBorder="1" applyAlignment="1"/>
    <xf numFmtId="0" fontId="14" fillId="3" borderId="18" xfId="0" applyFont="1" applyFill="1" applyBorder="1" applyAlignment="1"/>
    <xf numFmtId="0" fontId="11" fillId="0" borderId="19" xfId="0" applyNumberFormat="1" applyFont="1" applyFill="1" applyBorder="1" applyAlignment="1" applyProtection="1">
      <alignment vertical="top"/>
      <protection locked="0"/>
    </xf>
    <xf numFmtId="0" fontId="19" fillId="0" borderId="2" xfId="0" applyNumberFormat="1" applyFont="1" applyFill="1" applyBorder="1" applyAlignment="1" applyProtection="1">
      <alignment horizontal="left" vertical="top"/>
      <protection locked="0"/>
    </xf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top"/>
    </xf>
    <xf numFmtId="0" fontId="8" fillId="5" borderId="22" xfId="0" applyFont="1" applyFill="1" applyBorder="1" applyAlignment="1">
      <alignment horizontal="left" vertical="top" wrapText="1"/>
    </xf>
    <xf numFmtId="0" fontId="8" fillId="6" borderId="23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24" xfId="0" applyFont="1" applyFill="1" applyBorder="1" applyAlignment="1">
      <alignment vertical="center"/>
    </xf>
    <xf numFmtId="0" fontId="5" fillId="3" borderId="25" xfId="0" applyFont="1" applyFill="1" applyBorder="1" applyAlignment="1"/>
    <xf numFmtId="0" fontId="6" fillId="3" borderId="26" xfId="0" applyFont="1" applyFill="1" applyBorder="1" applyAlignment="1"/>
    <xf numFmtId="0" fontId="13" fillId="3" borderId="27" xfId="0" applyFont="1" applyFill="1" applyBorder="1" applyAlignment="1"/>
    <xf numFmtId="0" fontId="13" fillId="3" borderId="6" xfId="0" applyFont="1" applyFill="1" applyBorder="1" applyAlignment="1"/>
    <xf numFmtId="0" fontId="0" fillId="0" borderId="6" xfId="0" applyBorder="1" applyAlignment="1">
      <alignment vertical="top"/>
    </xf>
    <xf numFmtId="0" fontId="11" fillId="0" borderId="19" xfId="0" applyNumberFormat="1" applyFont="1" applyFill="1" applyBorder="1" applyAlignment="1" applyProtection="1">
      <alignment horizontal="left" vertical="top"/>
      <protection locked="0"/>
    </xf>
    <xf numFmtId="166" fontId="13" fillId="3" borderId="7" xfId="0" applyNumberFormat="1" applyFont="1" applyFill="1" applyBorder="1" applyAlignment="1">
      <alignment horizontal="left"/>
    </xf>
    <xf numFmtId="0" fontId="13" fillId="3" borderId="7" xfId="0" applyFont="1" applyFill="1" applyBorder="1" applyAlignment="1">
      <alignment horizontal="right"/>
    </xf>
    <xf numFmtId="0" fontId="8" fillId="6" borderId="13" xfId="0" applyNumberFormat="1" applyFont="1" applyFill="1" applyBorder="1" applyAlignment="1">
      <alignment horizontal="center" vertical="top" wrapText="1"/>
    </xf>
    <xf numFmtId="0" fontId="11" fillId="0" borderId="28" xfId="0" applyNumberFormat="1" applyFont="1" applyFill="1" applyBorder="1" applyAlignment="1" applyProtection="1">
      <alignment horizontal="center" vertical="top"/>
      <protection locked="0"/>
    </xf>
    <xf numFmtId="0" fontId="8" fillId="5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2" fillId="0" borderId="0" xfId="0" quotePrefix="1" applyFont="1" applyAlignment="1">
      <alignment vertical="top"/>
    </xf>
    <xf numFmtId="1" fontId="2" fillId="0" borderId="0" xfId="0" quotePrefix="1" applyNumberFormat="1" applyFont="1" applyAlignment="1">
      <alignment vertical="top"/>
    </xf>
    <xf numFmtId="2" fontId="2" fillId="0" borderId="0" xfId="2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vertical="top"/>
    </xf>
    <xf numFmtId="0" fontId="15" fillId="2" borderId="2" xfId="0" quotePrefix="1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left"/>
    </xf>
    <xf numFmtId="0" fontId="13" fillId="3" borderId="6" xfId="0" quotePrefix="1" applyFont="1" applyFill="1" applyBorder="1" applyAlignment="1">
      <alignment horizontal="left"/>
    </xf>
    <xf numFmtId="0" fontId="13" fillId="3" borderId="7" xfId="0" quotePrefix="1" applyFont="1" applyFill="1" applyBorder="1" applyAlignment="1">
      <alignment horizontal="left"/>
    </xf>
    <xf numFmtId="0" fontId="16" fillId="3" borderId="7" xfId="0" quotePrefix="1" applyFont="1" applyFill="1" applyBorder="1" applyAlignment="1">
      <alignment horizontal="left"/>
    </xf>
    <xf numFmtId="165" fontId="14" fillId="3" borderId="4" xfId="0" quotePrefix="1" applyNumberFormat="1" applyFont="1" applyFill="1" applyBorder="1" applyAlignment="1">
      <alignment horizontal="left"/>
    </xf>
    <xf numFmtId="167" fontId="14" fillId="3" borderId="4" xfId="0" quotePrefix="1" applyNumberFormat="1" applyFont="1" applyFill="1" applyBorder="1" applyAlignment="1">
      <alignment horizontal="left"/>
    </xf>
    <xf numFmtId="0" fontId="9" fillId="2" borderId="16" xfId="0" quotePrefix="1" applyFont="1" applyFill="1" applyBorder="1" applyAlignment="1">
      <alignment horizontal="center" vertical="center"/>
    </xf>
    <xf numFmtId="0" fontId="8" fillId="5" borderId="12" xfId="0" quotePrefix="1" applyNumberFormat="1" applyFont="1" applyFill="1" applyBorder="1" applyAlignment="1">
      <alignment horizontal="left" vertical="top" wrapText="1"/>
    </xf>
    <xf numFmtId="0" fontId="8" fillId="6" borderId="13" xfId="0" quotePrefix="1" applyNumberFormat="1" applyFont="1" applyFill="1" applyBorder="1" applyAlignment="1">
      <alignment horizontal="left" vertical="top" wrapText="1"/>
    </xf>
    <xf numFmtId="49" fontId="8" fillId="5" borderId="12" xfId="0" quotePrefix="1" applyNumberFormat="1" applyFont="1" applyFill="1" applyBorder="1" applyAlignment="1">
      <alignment horizontal="left" vertical="top" wrapText="1"/>
    </xf>
    <xf numFmtId="49" fontId="8" fillId="6" borderId="13" xfId="0" quotePrefix="1" applyNumberFormat="1" applyFont="1" applyFill="1" applyBorder="1" applyAlignment="1">
      <alignment horizontal="left" vertical="top" wrapText="1"/>
    </xf>
    <xf numFmtId="0" fontId="8" fillId="5" borderId="12" xfId="0" quotePrefix="1" applyFont="1" applyFill="1" applyBorder="1" applyAlignment="1">
      <alignment horizontal="left" vertical="top" wrapText="1"/>
    </xf>
    <xf numFmtId="0" fontId="8" fillId="6" borderId="13" xfId="0" quotePrefix="1" applyFont="1" applyFill="1" applyBorder="1" applyAlignment="1">
      <alignment horizontal="left" vertical="top" wrapText="1"/>
    </xf>
    <xf numFmtId="0" fontId="9" fillId="2" borderId="3" xfId="0" quotePrefix="1" applyFont="1" applyFill="1" applyBorder="1" applyAlignment="1">
      <alignment horizontal="center" vertical="center"/>
    </xf>
    <xf numFmtId="0" fontId="8" fillId="5" borderId="21" xfId="0" quotePrefix="1" applyFont="1" applyFill="1" applyBorder="1" applyAlignment="1">
      <alignment horizontal="left" vertical="top" wrapText="1"/>
    </xf>
    <xf numFmtId="0" fontId="8" fillId="6" borderId="23" xfId="0" quotePrefix="1" applyFont="1" applyFill="1" applyBorder="1" applyAlignment="1">
      <alignment horizontal="left" vertical="top" wrapText="1"/>
    </xf>
    <xf numFmtId="0" fontId="9" fillId="2" borderId="0" xfId="0" quotePrefix="1" applyFont="1" applyFill="1" applyBorder="1" applyAlignment="1">
      <alignment vertical="center"/>
    </xf>
    <xf numFmtId="0" fontId="8" fillId="5" borderId="22" xfId="0" quotePrefix="1" applyFont="1" applyFill="1" applyBorder="1" applyAlignment="1">
      <alignment horizontal="left" vertical="top" wrapText="1"/>
    </xf>
    <xf numFmtId="0" fontId="1" fillId="0" borderId="0" xfId="0" quotePrefix="1" applyFont="1" applyAlignment="1">
      <alignment vertical="center"/>
    </xf>
    <xf numFmtId="1" fontId="1" fillId="0" borderId="0" xfId="0" quotePrefix="1" applyNumberFormat="1" applyFont="1" applyAlignment="1">
      <alignment vertical="center"/>
    </xf>
    <xf numFmtId="166" fontId="1" fillId="0" borderId="0" xfId="0" quotePrefix="1" applyNumberFormat="1" applyFont="1" applyAlignment="1">
      <alignment vertical="center"/>
    </xf>
    <xf numFmtId="166" fontId="2" fillId="0" borderId="0" xfId="0" quotePrefix="1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10" fillId="0" borderId="29" xfId="0" applyNumberFormat="1" applyFont="1" applyFill="1" applyBorder="1" applyAlignment="1" applyProtection="1">
      <alignment horizontal="left" vertical="top"/>
      <protection locked="0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" fontId="21" fillId="4" borderId="0" xfId="1" applyNumberFormat="1" applyFont="1" applyAlignment="1">
      <alignment horizontal="center" vertical="top"/>
    </xf>
    <xf numFmtId="166" fontId="21" fillId="4" borderId="0" xfId="1" applyNumberFormat="1" applyFont="1" applyAlignment="1">
      <alignment horizontal="center" vertical="top"/>
    </xf>
    <xf numFmtId="0" fontId="21" fillId="4" borderId="0" xfId="1" applyFont="1" applyAlignment="1">
      <alignment horizontal="center" vertical="top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FFFF"/>
      <rgbColor rgb="00CCFFCC"/>
      <rgbColor rgb="00FFFF99"/>
      <rgbColor rgb="00CDE6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1733550</xdr:colOff>
      <xdr:row>0</xdr:row>
      <xdr:rowOff>28575</xdr:rowOff>
    </xdr:from>
    <xdr:to>
      <xdr:col>10</xdr:col>
      <xdr:colOff>2209800</xdr:colOff>
      <xdr:row>0</xdr:row>
      <xdr:rowOff>28575</xdr:rowOff>
    </xdr:to>
    <xdr:pic>
      <xdr:nvPicPr>
        <xdr:cNvPr id="1071" name="Picture 2" descr="01-3 CB.jpg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0325" y="28575"/>
          <a:ext cx="5791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2</xdr:row>
      <xdr:rowOff>66675</xdr:rowOff>
    </xdr:from>
    <xdr:to>
      <xdr:col>10</xdr:col>
      <xdr:colOff>695325</xdr:colOff>
      <xdr:row>6</xdr:row>
      <xdr:rowOff>9525</xdr:rowOff>
    </xdr:to>
    <xdr:pic>
      <xdr:nvPicPr>
        <xdr:cNvPr id="107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752475"/>
          <a:ext cx="2838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65"/>
  <sheetViews>
    <sheetView tabSelected="1" topLeftCell="E25" zoomScale="70" zoomScaleNormal="70" zoomScalePageLayoutView="40" workbookViewId="0">
      <selection activeCell="Q29" sqref="Q29"/>
    </sheetView>
  </sheetViews>
  <sheetFormatPr defaultRowHeight="12.75" x14ac:dyDescent="0.2"/>
  <cols>
    <col min="1" max="1" width="3.140625" style="1" customWidth="1"/>
    <col min="2" max="2" width="5.42578125" style="1" customWidth="1"/>
    <col min="3" max="3" width="53.140625" style="4" customWidth="1"/>
    <col min="4" max="4" width="22.85546875" style="4" customWidth="1"/>
    <col min="5" max="5" width="50.140625" style="4" customWidth="1"/>
    <col min="6" max="6" width="23.5703125" style="1" customWidth="1"/>
    <col min="7" max="7" width="26.140625" style="1" customWidth="1"/>
    <col min="8" max="8" width="30" style="1" customWidth="1"/>
    <col min="9" max="9" width="17.42578125" style="1" customWidth="1"/>
    <col min="10" max="10" width="32.28515625" style="1" customWidth="1"/>
    <col min="11" max="11" width="33.42578125" style="1" bestFit="1" customWidth="1"/>
    <col min="12" max="12" width="20" style="1" bestFit="1" customWidth="1"/>
    <col min="13" max="13" width="21.140625" style="41" bestFit="1" customWidth="1"/>
    <col min="14" max="14" width="35.7109375" style="39" bestFit="1" customWidth="1"/>
    <col min="15" max="15" width="35.7109375" style="1" bestFit="1" customWidth="1"/>
    <col min="16" max="17" width="32.140625" style="1" bestFit="1" customWidth="1"/>
    <col min="18" max="18" width="9.140625" style="41"/>
    <col min="19" max="19" width="21.140625" style="39" bestFit="1" customWidth="1"/>
    <col min="20" max="20" width="35.7109375" style="1" bestFit="1" customWidth="1"/>
    <col min="21" max="21" width="32.5703125" style="1" bestFit="1" customWidth="1"/>
    <col min="22" max="22" width="32.140625" style="41" customWidth="1"/>
    <col min="23" max="23" width="31.140625" style="39" bestFit="1" customWidth="1"/>
    <col min="24" max="24" width="9.140625" style="1"/>
    <col min="25" max="25" width="21.5703125" style="1" bestFit="1" customWidth="1"/>
    <col min="26" max="26" width="36" style="41" bestFit="1" customWidth="1"/>
    <col min="27" max="27" width="33" style="39" bestFit="1" customWidth="1"/>
    <col min="28" max="28" width="32.5703125" style="1" bestFit="1" customWidth="1"/>
    <col min="29" max="29" width="31.5703125" style="1" bestFit="1" customWidth="1"/>
    <col min="30" max="30" width="22.85546875" style="1" bestFit="1" customWidth="1"/>
    <col min="31" max="31" width="8" style="1" customWidth="1"/>
    <col min="32" max="32" width="9.42578125" style="1" customWidth="1"/>
    <col min="33" max="33" width="6.85546875" style="39" customWidth="1"/>
    <col min="34" max="34" width="17.7109375" style="41" bestFit="1" customWidth="1"/>
    <col min="35" max="16384" width="9.140625" style="1"/>
  </cols>
  <sheetData>
    <row r="1" spans="1:35" ht="16.5" thickBot="1" x14ac:dyDescent="0.25">
      <c r="A1" s="5"/>
      <c r="B1" s="32"/>
      <c r="C1" s="30"/>
      <c r="D1" s="30"/>
      <c r="E1" s="30"/>
      <c r="F1" s="30"/>
      <c r="G1" s="30"/>
      <c r="H1" s="30"/>
      <c r="I1" s="30"/>
      <c r="J1" s="30"/>
      <c r="K1" s="7"/>
      <c r="O1" s="24"/>
    </row>
    <row r="2" spans="1:35" ht="37.5" customHeight="1" thickBot="1" x14ac:dyDescent="0.25">
      <c r="A2" s="6"/>
      <c r="B2" s="31"/>
      <c r="C2" s="31" t="s">
        <v>26</v>
      </c>
      <c r="D2" s="84" t="s">
        <v>28</v>
      </c>
      <c r="E2" s="7"/>
      <c r="F2" s="7"/>
      <c r="G2" s="7"/>
      <c r="H2" s="7"/>
      <c r="I2" s="7"/>
      <c r="J2" s="66"/>
      <c r="K2" s="23"/>
    </row>
    <row r="3" spans="1:35" ht="23.25" customHeight="1" x14ac:dyDescent="0.25">
      <c r="A3" s="6"/>
      <c r="B3" s="14"/>
      <c r="C3" s="14" t="s">
        <v>0</v>
      </c>
      <c r="D3" s="85" t="s">
        <v>29</v>
      </c>
      <c r="E3" s="15"/>
      <c r="F3" s="15"/>
      <c r="G3" s="14"/>
      <c r="H3" s="69"/>
      <c r="I3" s="69"/>
      <c r="J3" s="14"/>
      <c r="K3" s="65"/>
    </row>
    <row r="4" spans="1:35" ht="19.5" customHeight="1" x14ac:dyDescent="0.25">
      <c r="A4" s="6"/>
      <c r="B4" s="14"/>
      <c r="C4" s="14" t="s">
        <v>1</v>
      </c>
      <c r="D4" s="86" t="s">
        <v>30</v>
      </c>
      <c r="E4" s="16"/>
      <c r="F4" s="16"/>
      <c r="G4" s="17"/>
      <c r="H4" s="19"/>
      <c r="I4" s="70"/>
      <c r="J4" s="14"/>
      <c r="K4" s="8"/>
    </row>
    <row r="5" spans="1:35" ht="19.5" customHeight="1" x14ac:dyDescent="0.25">
      <c r="A5" s="6"/>
      <c r="B5" s="14"/>
      <c r="C5" s="14" t="s">
        <v>16</v>
      </c>
      <c r="D5" s="86" t="s">
        <v>31</v>
      </c>
      <c r="E5" s="16"/>
      <c r="F5" s="16"/>
      <c r="G5" s="17"/>
      <c r="H5" s="19"/>
      <c r="I5" s="70"/>
      <c r="J5" s="14"/>
      <c r="K5" s="8"/>
    </row>
    <row r="6" spans="1:35" ht="19.5" customHeight="1" x14ac:dyDescent="0.25">
      <c r="A6" s="6"/>
      <c r="B6" s="14"/>
      <c r="C6" s="14" t="s">
        <v>2</v>
      </c>
      <c r="D6" s="87" t="s">
        <v>32</v>
      </c>
      <c r="E6" s="18"/>
      <c r="F6" s="18"/>
      <c r="G6" s="19"/>
      <c r="H6" s="19"/>
      <c r="I6" s="70"/>
      <c r="J6" s="14"/>
      <c r="K6" s="8"/>
    </row>
    <row r="7" spans="1:35" ht="27.75" customHeight="1" x14ac:dyDescent="0.4">
      <c r="A7" s="6"/>
      <c r="B7" s="20"/>
      <c r="C7" s="20" t="s">
        <v>12</v>
      </c>
      <c r="D7" s="88" t="s">
        <v>33</v>
      </c>
      <c r="E7" s="21"/>
      <c r="F7" s="18"/>
      <c r="G7" s="74"/>
      <c r="H7" s="73"/>
      <c r="I7" s="71"/>
      <c r="J7" s="14" t="s">
        <v>13</v>
      </c>
      <c r="K7" s="8"/>
    </row>
    <row r="8" spans="1:35" ht="21.75" customHeight="1" x14ac:dyDescent="0.25">
      <c r="A8" s="6"/>
      <c r="B8" s="22"/>
      <c r="C8" s="22" t="s">
        <v>4</v>
      </c>
      <c r="D8" s="89" t="s">
        <v>34</v>
      </c>
      <c r="E8" s="90" t="s">
        <v>35</v>
      </c>
      <c r="F8" s="37"/>
      <c r="G8" s="22"/>
      <c r="H8" s="22"/>
      <c r="J8" s="14" t="s">
        <v>14</v>
      </c>
      <c r="K8" s="8"/>
    </row>
    <row r="9" spans="1:35" ht="20.25" customHeight="1" x14ac:dyDescent="0.25">
      <c r="A9" s="6"/>
      <c r="B9" s="50"/>
      <c r="C9" s="19" t="s">
        <v>3</v>
      </c>
      <c r="D9" s="36">
        <f ca="1">NOW()</f>
        <v>42278.519760995368</v>
      </c>
      <c r="E9" s="44">
        <f ca="1">TODAY()</f>
        <v>42278</v>
      </c>
      <c r="F9" s="36"/>
      <c r="G9" s="19"/>
      <c r="H9" s="19"/>
      <c r="I9" s="20"/>
      <c r="J9" s="20"/>
      <c r="K9" s="67"/>
      <c r="O9" s="39"/>
      <c r="Z9" s="43"/>
    </row>
    <row r="10" spans="1:35" ht="18.75" customHeight="1" x14ac:dyDescent="0.25">
      <c r="A10" s="5"/>
      <c r="B10" s="51"/>
      <c r="C10" s="55" t="s">
        <v>9</v>
      </c>
      <c r="D10" s="46"/>
      <c r="E10" s="47"/>
      <c r="F10" s="46"/>
      <c r="G10" s="22"/>
      <c r="H10" s="22"/>
      <c r="I10" s="58"/>
      <c r="J10" s="58"/>
      <c r="K10" s="68"/>
    </row>
    <row r="11" spans="1:35" ht="18.75" customHeight="1" x14ac:dyDescent="0.25">
      <c r="A11" s="5"/>
      <c r="B11" s="52"/>
      <c r="C11" s="55" t="s">
        <v>10</v>
      </c>
      <c r="D11" s="46"/>
      <c r="E11" s="47"/>
      <c r="F11" s="46"/>
      <c r="G11" s="22"/>
      <c r="H11" s="22"/>
      <c r="I11" s="58"/>
      <c r="J11" s="58"/>
      <c r="K11" s="25"/>
    </row>
    <row r="12" spans="1:35" ht="24" customHeight="1" x14ac:dyDescent="0.25">
      <c r="A12" s="5"/>
      <c r="B12" s="52"/>
      <c r="C12" s="56" t="s">
        <v>15</v>
      </c>
      <c r="D12" s="46"/>
      <c r="E12" s="47"/>
      <c r="F12" s="46"/>
      <c r="G12" s="22"/>
      <c r="H12" s="22"/>
      <c r="I12" s="58"/>
      <c r="J12" s="58"/>
      <c r="K12" s="25"/>
      <c r="L12" s="2" t="s">
        <v>17</v>
      </c>
      <c r="M12" s="110" t="s">
        <v>18</v>
      </c>
      <c r="N12" s="110"/>
      <c r="O12" s="110"/>
      <c r="P12" s="110"/>
      <c r="Q12" s="110"/>
      <c r="S12" s="111" t="s">
        <v>19</v>
      </c>
      <c r="T12" s="111"/>
      <c r="U12" s="111"/>
      <c r="V12" s="111"/>
      <c r="W12" s="111"/>
      <c r="Y12" s="112" t="s">
        <v>20</v>
      </c>
      <c r="Z12" s="112"/>
      <c r="AA12" s="112"/>
      <c r="AB12" s="112"/>
      <c r="AC12" s="112"/>
    </row>
    <row r="13" spans="1:35" s="2" customFormat="1" ht="18" customHeight="1" x14ac:dyDescent="0.2">
      <c r="A13" s="6"/>
      <c r="B13" s="48" t="s">
        <v>6</v>
      </c>
      <c r="C13" s="91" t="s">
        <v>36</v>
      </c>
      <c r="D13" s="49" t="s">
        <v>24</v>
      </c>
      <c r="E13" s="91" t="s">
        <v>80</v>
      </c>
      <c r="F13" s="91" t="s">
        <v>108</v>
      </c>
      <c r="G13" s="98" t="s">
        <v>150</v>
      </c>
      <c r="H13" s="101" t="s">
        <v>168</v>
      </c>
      <c r="I13" s="61" t="s">
        <v>21</v>
      </c>
      <c r="J13" s="59" t="s">
        <v>22</v>
      </c>
      <c r="K13" s="59" t="s">
        <v>23</v>
      </c>
      <c r="L13" s="103" t="s">
        <v>208</v>
      </c>
      <c r="M13" s="104" t="s">
        <v>209</v>
      </c>
      <c r="N13" s="105" t="s">
        <v>213</v>
      </c>
      <c r="O13" s="103" t="s">
        <v>252</v>
      </c>
      <c r="P13" s="103" t="s">
        <v>274</v>
      </c>
      <c r="Q13" s="103" t="s">
        <v>275</v>
      </c>
      <c r="R13" s="42"/>
      <c r="S13" s="104" t="s">
        <v>276</v>
      </c>
      <c r="T13" s="105" t="s">
        <v>277</v>
      </c>
      <c r="U13" s="103" t="s">
        <v>316</v>
      </c>
      <c r="V13" s="103" t="s">
        <v>336</v>
      </c>
      <c r="W13" s="103" t="s">
        <v>337</v>
      </c>
      <c r="Y13" s="104" t="s">
        <v>338</v>
      </c>
      <c r="Z13" s="105" t="s">
        <v>339</v>
      </c>
      <c r="AA13" s="103" t="s">
        <v>368</v>
      </c>
      <c r="AB13" s="103" t="s">
        <v>382</v>
      </c>
      <c r="AC13" s="103" t="s">
        <v>383</v>
      </c>
      <c r="AG13" s="40"/>
      <c r="AH13" s="42"/>
      <c r="AI13" s="42"/>
    </row>
    <row r="14" spans="1:35" s="3" customFormat="1" ht="75" x14ac:dyDescent="0.2">
      <c r="A14" s="6"/>
      <c r="B14" s="34">
        <f t="shared" ref="B14:B56" si="0">ROW(B14) - ROW($B$13)</f>
        <v>1</v>
      </c>
      <c r="C14" s="92" t="s">
        <v>37</v>
      </c>
      <c r="D14" s="35">
        <f t="shared" ref="D14:D56" si="1">L14</f>
        <v>4</v>
      </c>
      <c r="E14" s="94" t="s">
        <v>81</v>
      </c>
      <c r="F14" s="96" t="s">
        <v>109</v>
      </c>
      <c r="G14" s="99" t="s">
        <v>27</v>
      </c>
      <c r="H14" s="102" t="s">
        <v>27</v>
      </c>
      <c r="I14" s="63" t="str">
        <f t="shared" ref="I14:I56" si="2">IF((IF(IF(IF(ISBLANK(Q14),"N/A",Q14)&lt;IF(ISBLANK(W14),"N/A",W14),IF(ISBLANK(Q14),"N/A",Q14),IF(ISBLANK(W14),"N/A",W14))&lt;IF(ISBLANK(AC14),"N/A",AC14),IF(IF(ISBLANK(Q14),"N/A",Q14)&lt;IF(ISBLANK(W14),"N/A",W14),IF(M14="","N/A",M14),IF(S14="","N/A",S14)),IF(Y14="","N/A",Y14)))="N/A",M14,(IF(IF(IF(ISBLANK(Q14),"N/A",Q14)&lt;IF(ISBLANK(W14),"N/A",W14),IF(ISBLANK(Q14),"N/A",Q14),IF(ISBLANK(W14),"N/A",W14))&lt;IF(ISBLANK(AC14),"N/A",AC14),IF(IF(ISBLANK(Q14),"N/A",Q14)&lt;IF(ISBLANK(W14),"N/A",W14),IF(M14="","N/A",M14),IF(S14="","N/A",S14)),IF(Y14="","N/A",Y14))))</f>
        <v/>
      </c>
      <c r="J14" s="63" t="str">
        <f t="shared" ref="J14:J56" si="3">IF((IF(IF(IF(ISBLANK(Q14),"N/A",Q14)&lt;IF(ISBLANK(W14),"N/A",W14),IF(ISBLANK(Q14),"N/A",Q14),IF(ISBLANK(W14),"N/A",W14))&lt;IF(ISBLANK(AC14),"N/A",AC14),IF(IF(ISBLANK(Q14),"N/A",Q14)&lt;IF(ISBLANK(W14),"N/A",W14),IF(N14="","N/A",N14),IF(T14="","N/A",T14)),IF(Z14="","N/A",Z14)))="N/A",N14,(IF(IF(IF(ISBLANK(Q14),"N/A",Q14)&lt;IF(ISBLANK(W14),"N/A",W14),IF(ISBLANK(Q14),"N/A",Q14),IF(ISBLANK(W14),"N/A",W14))&lt;IF(ISBLANK(AC14),"N/A",AC14),IF(IF(ISBLANK(Q14),"N/A",Q14)&lt;IF(ISBLANK(W14),"N/A",W14),IF(N14="","N/A",N14),IF(T14="","N/A",T14)),IF(Z14="","N/A",Z14))))</f>
        <v/>
      </c>
      <c r="K14" s="77">
        <f t="shared" ref="K14:K56" si="4">IF(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="N/A",(O14*L14),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)</f>
        <v>0</v>
      </c>
      <c r="L14" s="3">
        <v>4</v>
      </c>
      <c r="M14" s="80" t="s">
        <v>27</v>
      </c>
      <c r="N14" s="106" t="s">
        <v>27</v>
      </c>
      <c r="O14" s="81"/>
      <c r="Q14" s="83"/>
      <c r="R14" s="43"/>
      <c r="S14" s="106" t="s">
        <v>27</v>
      </c>
      <c r="T14" s="79" t="s">
        <v>27</v>
      </c>
      <c r="U14" s="83"/>
      <c r="V14" s="43"/>
      <c r="W14" s="83"/>
      <c r="Y14" s="79" t="s">
        <v>27</v>
      </c>
      <c r="Z14" s="80" t="s">
        <v>27</v>
      </c>
      <c r="AA14" s="83"/>
      <c r="AC14" s="83"/>
      <c r="AE14" s="28"/>
      <c r="AF14" s="28"/>
      <c r="AG14" s="28"/>
      <c r="AH14"/>
    </row>
    <row r="15" spans="1:35" s="3" customFormat="1" ht="15" x14ac:dyDescent="0.2">
      <c r="A15" s="6"/>
      <c r="B15" s="38">
        <f t="shared" si="0"/>
        <v>2</v>
      </c>
      <c r="C15" s="93" t="s">
        <v>38</v>
      </c>
      <c r="D15" s="75">
        <f t="shared" si="1"/>
        <v>6</v>
      </c>
      <c r="E15" s="95" t="s">
        <v>82</v>
      </c>
      <c r="F15" s="97" t="s">
        <v>110</v>
      </c>
      <c r="G15" s="100" t="s">
        <v>151</v>
      </c>
      <c r="H15" s="100" t="s">
        <v>169</v>
      </c>
      <c r="I15" s="64" t="str">
        <f t="shared" si="2"/>
        <v>Digi-Key</v>
      </c>
      <c r="J15" s="64" t="str">
        <f t="shared" si="3"/>
        <v>399-10365-1-ND</v>
      </c>
      <c r="K15" s="78">
        <f t="shared" si="4"/>
        <v>37.380000000000003</v>
      </c>
      <c r="L15" s="3">
        <v>6</v>
      </c>
      <c r="M15" s="80" t="s">
        <v>210</v>
      </c>
      <c r="N15" s="106" t="s">
        <v>214</v>
      </c>
      <c r="O15" s="82">
        <v>69868</v>
      </c>
      <c r="P15" s="3">
        <v>6</v>
      </c>
      <c r="Q15" s="83">
        <v>41.920810000000003</v>
      </c>
      <c r="R15" s="43"/>
      <c r="S15" s="106" t="s">
        <v>212</v>
      </c>
      <c r="T15" s="79" t="s">
        <v>278</v>
      </c>
      <c r="U15" s="83"/>
      <c r="V15" s="43">
        <v>6</v>
      </c>
      <c r="W15" s="83"/>
      <c r="Y15" s="79" t="s">
        <v>211</v>
      </c>
      <c r="Z15" s="80" t="s">
        <v>340</v>
      </c>
      <c r="AA15" s="83" t="s">
        <v>369</v>
      </c>
      <c r="AB15" s="3">
        <v>6</v>
      </c>
      <c r="AC15" s="107">
        <v>37.380000000000003</v>
      </c>
      <c r="AE15" s="28"/>
      <c r="AF15" s="28"/>
      <c r="AG15" s="28"/>
      <c r="AH15"/>
    </row>
    <row r="16" spans="1:35" s="3" customFormat="1" ht="15" x14ac:dyDescent="0.2">
      <c r="A16" s="6"/>
      <c r="B16" s="34">
        <f t="shared" si="0"/>
        <v>3</v>
      </c>
      <c r="C16" s="92" t="s">
        <v>39</v>
      </c>
      <c r="D16" s="35">
        <f t="shared" si="1"/>
        <v>9</v>
      </c>
      <c r="E16" s="94" t="s">
        <v>83</v>
      </c>
      <c r="F16" s="96" t="s">
        <v>111</v>
      </c>
      <c r="G16" s="99" t="s">
        <v>152</v>
      </c>
      <c r="H16" s="102" t="s">
        <v>170</v>
      </c>
      <c r="I16" s="63" t="str">
        <f t="shared" si="2"/>
        <v>Digi-Key</v>
      </c>
      <c r="J16" s="63" t="str">
        <f t="shared" si="3"/>
        <v>490-5528-1-ND</v>
      </c>
      <c r="K16" s="77">
        <f t="shared" si="4"/>
        <v>6.93</v>
      </c>
      <c r="L16" s="3">
        <v>9</v>
      </c>
      <c r="M16" s="80" t="s">
        <v>210</v>
      </c>
      <c r="N16" s="106" t="s">
        <v>215</v>
      </c>
      <c r="O16" s="81" t="s">
        <v>253</v>
      </c>
      <c r="P16" s="3">
        <v>9</v>
      </c>
      <c r="Q16" s="83">
        <v>8.1991599999999991</v>
      </c>
      <c r="R16" s="43"/>
      <c r="S16" s="106" t="s">
        <v>211</v>
      </c>
      <c r="T16" s="79" t="s">
        <v>279</v>
      </c>
      <c r="U16" s="83" t="s">
        <v>317</v>
      </c>
      <c r="V16" s="43">
        <v>9</v>
      </c>
      <c r="W16" s="107">
        <v>6.93</v>
      </c>
      <c r="Y16" s="79" t="s">
        <v>212</v>
      </c>
      <c r="Z16" s="80" t="s">
        <v>341</v>
      </c>
      <c r="AA16" s="83" t="s">
        <v>370</v>
      </c>
      <c r="AB16" s="3">
        <v>9</v>
      </c>
      <c r="AC16" s="83"/>
      <c r="AE16" s="28"/>
      <c r="AF16" s="28"/>
      <c r="AG16" s="28"/>
      <c r="AH16"/>
    </row>
    <row r="17" spans="1:34" s="3" customFormat="1" ht="30" x14ac:dyDescent="0.2">
      <c r="A17" s="6"/>
      <c r="B17" s="38">
        <f t="shared" si="0"/>
        <v>4</v>
      </c>
      <c r="C17" s="93" t="s">
        <v>40</v>
      </c>
      <c r="D17" s="75">
        <f t="shared" si="1"/>
        <v>12</v>
      </c>
      <c r="E17" s="95" t="s">
        <v>84</v>
      </c>
      <c r="F17" s="97" t="s">
        <v>112</v>
      </c>
      <c r="G17" s="100" t="s">
        <v>152</v>
      </c>
      <c r="H17" s="100" t="s">
        <v>171</v>
      </c>
      <c r="I17" s="64" t="str">
        <f t="shared" si="2"/>
        <v>Digi-Key</v>
      </c>
      <c r="J17" s="64" t="str">
        <f t="shared" si="3"/>
        <v>490-3886-1-ND</v>
      </c>
      <c r="K17" s="78">
        <f t="shared" si="4"/>
        <v>1.6319999999999999</v>
      </c>
      <c r="L17" s="3">
        <v>12</v>
      </c>
      <c r="M17" s="80" t="s">
        <v>211</v>
      </c>
      <c r="N17" s="106" t="s">
        <v>216</v>
      </c>
      <c r="O17" s="82" t="s">
        <v>254</v>
      </c>
      <c r="P17" s="3">
        <v>12</v>
      </c>
      <c r="Q17" s="83">
        <v>1.6319999999999999</v>
      </c>
      <c r="R17" s="43"/>
      <c r="S17" s="106" t="s">
        <v>210</v>
      </c>
      <c r="T17" s="79" t="s">
        <v>280</v>
      </c>
      <c r="U17" s="83" t="s">
        <v>318</v>
      </c>
      <c r="V17" s="43">
        <v>12</v>
      </c>
      <c r="W17" s="83">
        <v>1.90052</v>
      </c>
      <c r="Y17" s="79" t="s">
        <v>212</v>
      </c>
      <c r="Z17" s="80" t="s">
        <v>342</v>
      </c>
      <c r="AA17" s="83" t="s">
        <v>371</v>
      </c>
      <c r="AB17" s="3">
        <v>12</v>
      </c>
      <c r="AC17" s="83"/>
      <c r="AE17" s="28"/>
      <c r="AF17" s="28"/>
      <c r="AG17" s="28"/>
      <c r="AH17"/>
    </row>
    <row r="18" spans="1:34" s="3" customFormat="1" ht="60" x14ac:dyDescent="0.2">
      <c r="A18" s="6"/>
      <c r="B18" s="34">
        <f t="shared" si="0"/>
        <v>5</v>
      </c>
      <c r="C18" s="92" t="s">
        <v>41</v>
      </c>
      <c r="D18" s="35">
        <f t="shared" si="1"/>
        <v>28</v>
      </c>
      <c r="E18" s="94" t="s">
        <v>85</v>
      </c>
      <c r="F18" s="96" t="s">
        <v>113</v>
      </c>
      <c r="G18" s="99" t="s">
        <v>152</v>
      </c>
      <c r="H18" s="102" t="s">
        <v>172</v>
      </c>
      <c r="I18" s="63" t="str">
        <f t="shared" si="2"/>
        <v>Mouser</v>
      </c>
      <c r="J18" s="63" t="str">
        <f t="shared" si="3"/>
        <v>81-GRM188R71E105KA2D</v>
      </c>
      <c r="K18" s="77">
        <f t="shared" si="4"/>
        <v>5.6118699999999997</v>
      </c>
      <c r="L18" s="3">
        <v>28</v>
      </c>
      <c r="M18" s="80" t="s">
        <v>210</v>
      </c>
      <c r="N18" s="106" t="s">
        <v>217</v>
      </c>
      <c r="O18" s="81" t="s">
        <v>255</v>
      </c>
      <c r="P18" s="3">
        <v>28</v>
      </c>
      <c r="Q18" s="83">
        <v>5.6118699999999997</v>
      </c>
      <c r="R18" s="43"/>
      <c r="S18" s="106" t="s">
        <v>212</v>
      </c>
      <c r="T18" s="79" t="s">
        <v>281</v>
      </c>
      <c r="U18" s="83"/>
      <c r="V18" s="43"/>
      <c r="W18" s="83"/>
      <c r="Y18" s="79" t="s">
        <v>211</v>
      </c>
      <c r="Z18" s="80" t="s">
        <v>343</v>
      </c>
      <c r="AA18" s="83" t="s">
        <v>372</v>
      </c>
      <c r="AB18" s="3">
        <v>28</v>
      </c>
      <c r="AC18" s="83">
        <v>6.4960000000000004</v>
      </c>
      <c r="AE18" s="28"/>
      <c r="AF18" s="28"/>
      <c r="AG18" s="28"/>
      <c r="AH18"/>
    </row>
    <row r="19" spans="1:34" s="3" customFormat="1" ht="90" x14ac:dyDescent="0.2">
      <c r="A19" s="6"/>
      <c r="B19" s="38">
        <f t="shared" si="0"/>
        <v>6</v>
      </c>
      <c r="C19" s="93" t="s">
        <v>42</v>
      </c>
      <c r="D19" s="75">
        <f t="shared" si="1"/>
        <v>46</v>
      </c>
      <c r="E19" s="95" t="s">
        <v>85</v>
      </c>
      <c r="F19" s="97" t="s">
        <v>114</v>
      </c>
      <c r="G19" s="100" t="s">
        <v>152</v>
      </c>
      <c r="H19" s="100" t="s">
        <v>173</v>
      </c>
      <c r="I19" s="64" t="str">
        <f t="shared" si="2"/>
        <v>Digi-Key</v>
      </c>
      <c r="J19" s="64" t="str">
        <f t="shared" si="3"/>
        <v>490-1519-1-ND</v>
      </c>
      <c r="K19" s="78">
        <f t="shared" si="4"/>
        <v>1.84</v>
      </c>
      <c r="L19" s="3">
        <v>46</v>
      </c>
      <c r="M19" s="80" t="s">
        <v>210</v>
      </c>
      <c r="N19" s="106" t="s">
        <v>218</v>
      </c>
      <c r="O19" s="82" t="s">
        <v>256</v>
      </c>
      <c r="P19" s="3">
        <v>46</v>
      </c>
      <c r="Q19" s="83">
        <v>2.4177</v>
      </c>
      <c r="R19" s="43"/>
      <c r="S19" s="106" t="s">
        <v>211</v>
      </c>
      <c r="T19" s="79" t="s">
        <v>282</v>
      </c>
      <c r="U19" s="83" t="s">
        <v>319</v>
      </c>
      <c r="V19" s="43">
        <v>46</v>
      </c>
      <c r="W19" s="107">
        <v>1.84</v>
      </c>
      <c r="Y19" s="79" t="s">
        <v>212</v>
      </c>
      <c r="Z19" s="80" t="s">
        <v>344</v>
      </c>
      <c r="AA19" s="83" t="s">
        <v>373</v>
      </c>
      <c r="AB19" s="3">
        <v>46</v>
      </c>
      <c r="AC19" s="83"/>
      <c r="AE19" s="28"/>
      <c r="AF19" s="28"/>
      <c r="AG19" s="28"/>
      <c r="AH19"/>
    </row>
    <row r="20" spans="1:34" s="3" customFormat="1" ht="30" x14ac:dyDescent="0.2">
      <c r="A20" s="6"/>
      <c r="B20" s="34">
        <f t="shared" si="0"/>
        <v>7</v>
      </c>
      <c r="C20" s="92" t="s">
        <v>43</v>
      </c>
      <c r="D20" s="35">
        <f t="shared" si="1"/>
        <v>14</v>
      </c>
      <c r="E20" s="94" t="s">
        <v>86</v>
      </c>
      <c r="F20" s="96" t="s">
        <v>115</v>
      </c>
      <c r="G20" s="99" t="s">
        <v>152</v>
      </c>
      <c r="H20" s="102" t="s">
        <v>174</v>
      </c>
      <c r="I20" s="63" t="str">
        <f t="shared" si="2"/>
        <v>Digi-Key</v>
      </c>
      <c r="J20" s="63" t="str">
        <f t="shared" si="3"/>
        <v>490-4516-1-ND</v>
      </c>
      <c r="K20" s="77">
        <f t="shared" si="4"/>
        <v>0.16800000000000001</v>
      </c>
      <c r="L20" s="3">
        <v>14</v>
      </c>
      <c r="M20" s="80" t="s">
        <v>212</v>
      </c>
      <c r="N20" s="106" t="s">
        <v>219</v>
      </c>
      <c r="O20" s="81" t="s">
        <v>257</v>
      </c>
      <c r="P20" s="3">
        <v>14</v>
      </c>
      <c r="Q20" s="83"/>
      <c r="R20" s="43"/>
      <c r="S20" s="106" t="s">
        <v>211</v>
      </c>
      <c r="T20" s="79" t="s">
        <v>283</v>
      </c>
      <c r="U20" s="83" t="s">
        <v>320</v>
      </c>
      <c r="V20" s="43">
        <v>14</v>
      </c>
      <c r="W20" s="107">
        <v>0.16800000000000001</v>
      </c>
      <c r="Y20" s="79" t="s">
        <v>210</v>
      </c>
      <c r="Z20" s="80" t="s">
        <v>345</v>
      </c>
      <c r="AA20" s="83" t="s">
        <v>374</v>
      </c>
      <c r="AB20" s="3">
        <v>14</v>
      </c>
      <c r="AC20" s="107">
        <v>0.18640999999999999</v>
      </c>
      <c r="AE20" s="28"/>
      <c r="AF20" s="28"/>
      <c r="AG20" s="28"/>
      <c r="AH20"/>
    </row>
    <row r="21" spans="1:34" s="3" customFormat="1" ht="15" x14ac:dyDescent="0.2">
      <c r="A21" s="6"/>
      <c r="B21" s="38">
        <f t="shared" si="0"/>
        <v>8</v>
      </c>
      <c r="C21" s="93" t="s">
        <v>44</v>
      </c>
      <c r="D21" s="75">
        <f t="shared" si="1"/>
        <v>1</v>
      </c>
      <c r="E21" s="95" t="s">
        <v>85</v>
      </c>
      <c r="F21" s="97" t="s">
        <v>116</v>
      </c>
      <c r="G21" s="100" t="s">
        <v>153</v>
      </c>
      <c r="H21" s="100" t="s">
        <v>175</v>
      </c>
      <c r="I21" s="64" t="str">
        <f t="shared" si="2"/>
        <v>Digi-Key</v>
      </c>
      <c r="J21" s="64" t="str">
        <f t="shared" si="3"/>
        <v>445-1312-6-ND</v>
      </c>
      <c r="K21" s="78">
        <f t="shared" si="4"/>
        <v>0.1</v>
      </c>
      <c r="L21" s="3">
        <v>1</v>
      </c>
      <c r="M21" s="80" t="s">
        <v>210</v>
      </c>
      <c r="N21" s="106" t="s">
        <v>220</v>
      </c>
      <c r="O21" s="82" t="s">
        <v>258</v>
      </c>
      <c r="P21" s="3">
        <v>1</v>
      </c>
      <c r="Q21" s="107">
        <v>0.11212999999999999</v>
      </c>
      <c r="R21" s="43"/>
      <c r="S21" s="106" t="s">
        <v>211</v>
      </c>
      <c r="T21" s="79" t="s">
        <v>284</v>
      </c>
      <c r="U21" s="83" t="s">
        <v>259</v>
      </c>
      <c r="V21" s="43">
        <v>1</v>
      </c>
      <c r="W21" s="107">
        <v>0.1</v>
      </c>
      <c r="Y21" s="79" t="s">
        <v>27</v>
      </c>
      <c r="Z21" s="80" t="s">
        <v>27</v>
      </c>
      <c r="AA21" s="83"/>
      <c r="AC21" s="83"/>
      <c r="AE21" s="28"/>
      <c r="AF21" s="28"/>
      <c r="AG21" s="28"/>
      <c r="AH21"/>
    </row>
    <row r="22" spans="1:34" s="3" customFormat="1" ht="30" x14ac:dyDescent="0.2">
      <c r="A22" s="6"/>
      <c r="B22" s="34">
        <f t="shared" si="0"/>
        <v>9</v>
      </c>
      <c r="C22" s="92" t="s">
        <v>45</v>
      </c>
      <c r="D22" s="35">
        <f t="shared" si="1"/>
        <v>2</v>
      </c>
      <c r="E22" s="94" t="s">
        <v>87</v>
      </c>
      <c r="F22" s="96" t="s">
        <v>117</v>
      </c>
      <c r="G22" s="99" t="s">
        <v>152</v>
      </c>
      <c r="H22" s="102" t="s">
        <v>176</v>
      </c>
      <c r="I22" s="63" t="str">
        <f t="shared" si="2"/>
        <v>Digi-Key</v>
      </c>
      <c r="J22" s="63" t="str">
        <f t="shared" si="3"/>
        <v>490-5480-6-ND</v>
      </c>
      <c r="K22" s="77">
        <f t="shared" si="4"/>
        <v>7.84</v>
      </c>
      <c r="L22" s="3">
        <v>2</v>
      </c>
      <c r="M22" s="80" t="s">
        <v>210</v>
      </c>
      <c r="N22" s="106" t="s">
        <v>221</v>
      </c>
      <c r="O22" s="81">
        <v>439391</v>
      </c>
      <c r="P22" s="3">
        <v>2</v>
      </c>
      <c r="Q22" s="83">
        <v>8.7878100000000003</v>
      </c>
      <c r="R22" s="43"/>
      <c r="S22" s="106" t="s">
        <v>211</v>
      </c>
      <c r="T22" s="79" t="s">
        <v>285</v>
      </c>
      <c r="U22" s="83" t="s">
        <v>321</v>
      </c>
      <c r="V22" s="43">
        <v>2</v>
      </c>
      <c r="W22" s="107">
        <v>7.84</v>
      </c>
      <c r="Y22" s="79" t="s">
        <v>27</v>
      </c>
      <c r="Z22" s="80" t="s">
        <v>27</v>
      </c>
      <c r="AA22" s="83"/>
      <c r="AC22" s="83"/>
      <c r="AE22" s="28"/>
      <c r="AF22" s="28"/>
      <c r="AG22" s="28"/>
      <c r="AH22"/>
    </row>
    <row r="23" spans="1:34" s="3" customFormat="1" ht="15" x14ac:dyDescent="0.2">
      <c r="A23" s="6"/>
      <c r="B23" s="38">
        <f t="shared" si="0"/>
        <v>10</v>
      </c>
      <c r="C23" s="93" t="s">
        <v>46</v>
      </c>
      <c r="D23" s="75">
        <f t="shared" si="1"/>
        <v>1</v>
      </c>
      <c r="E23" s="95" t="s">
        <v>85</v>
      </c>
      <c r="F23" s="97" t="s">
        <v>118</v>
      </c>
      <c r="G23" s="100" t="s">
        <v>152</v>
      </c>
      <c r="H23" s="100" t="s">
        <v>177</v>
      </c>
      <c r="I23" s="64" t="str">
        <f t="shared" si="2"/>
        <v>Digi-Key</v>
      </c>
      <c r="J23" s="64" t="str">
        <f t="shared" si="3"/>
        <v>490-1506-6-ND</v>
      </c>
      <c r="K23" s="78">
        <f t="shared" si="4"/>
        <v>0.1</v>
      </c>
      <c r="L23" s="3">
        <v>1</v>
      </c>
      <c r="M23" s="80" t="s">
        <v>211</v>
      </c>
      <c r="N23" s="106" t="s">
        <v>222</v>
      </c>
      <c r="O23" s="82" t="s">
        <v>259</v>
      </c>
      <c r="P23" s="3">
        <v>1</v>
      </c>
      <c r="Q23" s="107">
        <v>0.1</v>
      </c>
      <c r="R23" s="43"/>
      <c r="S23" s="106" t="s">
        <v>210</v>
      </c>
      <c r="T23" s="79" t="s">
        <v>286</v>
      </c>
      <c r="U23" s="83" t="s">
        <v>322</v>
      </c>
      <c r="V23" s="43">
        <v>1</v>
      </c>
      <c r="W23" s="107">
        <v>0.24668000000000001</v>
      </c>
      <c r="Y23" s="79" t="s">
        <v>212</v>
      </c>
      <c r="Z23" s="80" t="s">
        <v>346</v>
      </c>
      <c r="AA23" s="83" t="s">
        <v>375</v>
      </c>
      <c r="AB23" s="3">
        <v>1</v>
      </c>
      <c r="AC23" s="83"/>
      <c r="AE23" s="28"/>
      <c r="AF23" s="28"/>
      <c r="AG23" s="28"/>
      <c r="AH23"/>
    </row>
    <row r="24" spans="1:34" s="3" customFormat="1" ht="30" x14ac:dyDescent="0.2">
      <c r="A24" s="6"/>
      <c r="B24" s="34">
        <f t="shared" si="0"/>
        <v>11</v>
      </c>
      <c r="C24" s="92" t="s">
        <v>47</v>
      </c>
      <c r="D24" s="35">
        <f t="shared" si="1"/>
        <v>1</v>
      </c>
      <c r="E24" s="94" t="s">
        <v>88</v>
      </c>
      <c r="F24" s="96" t="s">
        <v>119</v>
      </c>
      <c r="G24" s="99" t="s">
        <v>154</v>
      </c>
      <c r="H24" s="102" t="s">
        <v>178</v>
      </c>
      <c r="I24" s="63" t="str">
        <f t="shared" si="2"/>
        <v>Digi-Key</v>
      </c>
      <c r="J24" s="63" t="str">
        <f t="shared" si="3"/>
        <v>P15087CT-ND</v>
      </c>
      <c r="K24" s="77">
        <f t="shared" si="4"/>
        <v>1.44</v>
      </c>
      <c r="L24" s="3">
        <v>1</v>
      </c>
      <c r="M24" s="80" t="s">
        <v>210</v>
      </c>
      <c r="N24" s="106" t="s">
        <v>223</v>
      </c>
      <c r="O24" s="81">
        <v>159078</v>
      </c>
      <c r="P24" s="3">
        <v>1</v>
      </c>
      <c r="Q24" s="83">
        <v>1.5907800000000001</v>
      </c>
      <c r="R24" s="43"/>
      <c r="S24" s="106" t="s">
        <v>212</v>
      </c>
      <c r="T24" s="79" t="s">
        <v>287</v>
      </c>
      <c r="U24" s="83"/>
      <c r="V24" s="43"/>
      <c r="W24" s="83"/>
      <c r="Y24" s="79" t="s">
        <v>211</v>
      </c>
      <c r="Z24" s="80" t="s">
        <v>347</v>
      </c>
      <c r="AA24" s="83" t="s">
        <v>376</v>
      </c>
      <c r="AB24" s="3">
        <v>1</v>
      </c>
      <c r="AC24" s="107">
        <v>1.44</v>
      </c>
      <c r="AE24" s="28"/>
      <c r="AF24" s="28"/>
      <c r="AG24" s="28"/>
      <c r="AH24"/>
    </row>
    <row r="25" spans="1:34" s="3" customFormat="1" ht="15" x14ac:dyDescent="0.2">
      <c r="A25" s="6"/>
      <c r="B25" s="38">
        <f t="shared" si="0"/>
        <v>12</v>
      </c>
      <c r="C25" s="93" t="s">
        <v>48</v>
      </c>
      <c r="D25" s="75">
        <f t="shared" si="1"/>
        <v>1</v>
      </c>
      <c r="E25" s="95" t="s">
        <v>89</v>
      </c>
      <c r="F25" s="97" t="s">
        <v>120</v>
      </c>
      <c r="G25" s="100" t="s">
        <v>155</v>
      </c>
      <c r="H25" s="100" t="s">
        <v>179</v>
      </c>
      <c r="I25" s="64" t="str">
        <f t="shared" si="2"/>
        <v>Digi-Key</v>
      </c>
      <c r="J25" s="64" t="str">
        <f t="shared" si="3"/>
        <v>568-6753-6-ND</v>
      </c>
      <c r="K25" s="78">
        <f t="shared" si="4"/>
        <v>0.48</v>
      </c>
      <c r="L25" s="3">
        <v>1</v>
      </c>
      <c r="M25" s="80" t="s">
        <v>210</v>
      </c>
      <c r="N25" s="106" t="s">
        <v>224</v>
      </c>
      <c r="O25" s="82" t="s">
        <v>260</v>
      </c>
      <c r="P25" s="3">
        <v>1</v>
      </c>
      <c r="Q25" s="107">
        <v>0.51578000000000002</v>
      </c>
      <c r="R25" s="43"/>
      <c r="S25" s="106" t="s">
        <v>212</v>
      </c>
      <c r="T25" s="79" t="s">
        <v>288</v>
      </c>
      <c r="U25" s="83" t="s">
        <v>323</v>
      </c>
      <c r="V25" s="43">
        <v>1</v>
      </c>
      <c r="W25" s="83"/>
      <c r="Y25" s="79" t="s">
        <v>211</v>
      </c>
      <c r="Z25" s="80" t="s">
        <v>348</v>
      </c>
      <c r="AA25" s="83" t="s">
        <v>377</v>
      </c>
      <c r="AB25" s="3">
        <v>1</v>
      </c>
      <c r="AC25" s="107">
        <v>0.48</v>
      </c>
      <c r="AE25" s="28"/>
      <c r="AF25" s="28"/>
      <c r="AG25" s="28"/>
      <c r="AH25"/>
    </row>
    <row r="26" spans="1:34" s="3" customFormat="1" ht="15" x14ac:dyDescent="0.2">
      <c r="A26" s="6"/>
      <c r="B26" s="34">
        <f t="shared" si="0"/>
        <v>13</v>
      </c>
      <c r="C26" s="92" t="s">
        <v>49</v>
      </c>
      <c r="D26" s="35">
        <f t="shared" si="1"/>
        <v>9</v>
      </c>
      <c r="E26" s="94" t="s">
        <v>90</v>
      </c>
      <c r="F26" s="96" t="s">
        <v>121</v>
      </c>
      <c r="G26" s="99" t="s">
        <v>156</v>
      </c>
      <c r="H26" s="102" t="s">
        <v>180</v>
      </c>
      <c r="I26" s="63" t="str">
        <f t="shared" si="2"/>
        <v>Coilcraft</v>
      </c>
      <c r="J26" s="63" t="str">
        <f t="shared" si="3"/>
        <v>1008CS-222G_LB</v>
      </c>
      <c r="K26" s="77">
        <f t="shared" si="4"/>
        <v>9</v>
      </c>
      <c r="L26" s="3">
        <v>9</v>
      </c>
      <c r="M26" s="80" t="s">
        <v>156</v>
      </c>
      <c r="N26" s="106" t="s">
        <v>180</v>
      </c>
      <c r="O26" s="81" t="s">
        <v>261</v>
      </c>
      <c r="P26" s="3">
        <v>9</v>
      </c>
      <c r="Q26" s="83">
        <f>P26*O26</f>
        <v>9</v>
      </c>
      <c r="R26" s="43"/>
      <c r="S26" s="106" t="s">
        <v>27</v>
      </c>
      <c r="T26" s="79" t="s">
        <v>27</v>
      </c>
      <c r="U26" s="83"/>
      <c r="V26" s="43"/>
      <c r="W26" s="83"/>
      <c r="Y26" s="79" t="s">
        <v>27</v>
      </c>
      <c r="Z26" s="80" t="s">
        <v>27</v>
      </c>
      <c r="AA26" s="83"/>
      <c r="AC26" s="83"/>
      <c r="AE26" s="28"/>
      <c r="AF26" s="28"/>
      <c r="AG26" s="28"/>
      <c r="AH26"/>
    </row>
    <row r="27" spans="1:34" s="3" customFormat="1" ht="30" x14ac:dyDescent="0.2">
      <c r="A27" s="6"/>
      <c r="B27" s="38">
        <f t="shared" si="0"/>
        <v>14</v>
      </c>
      <c r="C27" s="93" t="s">
        <v>50</v>
      </c>
      <c r="D27" s="75">
        <f t="shared" si="1"/>
        <v>11</v>
      </c>
      <c r="E27" s="95" t="s">
        <v>91</v>
      </c>
      <c r="F27" s="97" t="s">
        <v>122</v>
      </c>
      <c r="G27" s="100" t="s">
        <v>154</v>
      </c>
      <c r="H27" s="100" t="s">
        <v>181</v>
      </c>
      <c r="I27" s="64" t="str">
        <f t="shared" si="2"/>
        <v>Mouser</v>
      </c>
      <c r="J27" s="64" t="str">
        <f t="shared" si="3"/>
        <v>667-ERJ-3GEY0R00V</v>
      </c>
      <c r="K27" s="78">
        <f t="shared" si="4"/>
        <v>0.14646000000000001</v>
      </c>
      <c r="L27" s="3">
        <v>11</v>
      </c>
      <c r="M27" s="80" t="s">
        <v>211</v>
      </c>
      <c r="N27" s="106" t="s">
        <v>225</v>
      </c>
      <c r="O27" s="82" t="s">
        <v>259</v>
      </c>
      <c r="P27" s="3">
        <v>11</v>
      </c>
      <c r="Q27" s="107">
        <v>1.1000000000000001</v>
      </c>
      <c r="R27" s="43"/>
      <c r="S27" s="106" t="s">
        <v>212</v>
      </c>
      <c r="T27" s="79" t="s">
        <v>289</v>
      </c>
      <c r="U27" s="83" t="s">
        <v>259</v>
      </c>
      <c r="V27" s="43">
        <v>11</v>
      </c>
      <c r="W27" s="83"/>
      <c r="Y27" s="79" t="s">
        <v>210</v>
      </c>
      <c r="Z27" s="80" t="s">
        <v>349</v>
      </c>
      <c r="AA27" s="83" t="s">
        <v>374</v>
      </c>
      <c r="AB27" s="3">
        <v>11</v>
      </c>
      <c r="AC27" s="107">
        <v>0.14646000000000001</v>
      </c>
      <c r="AE27" s="28"/>
      <c r="AF27" s="28"/>
      <c r="AG27" s="28"/>
      <c r="AH27"/>
    </row>
    <row r="28" spans="1:34" s="3" customFormat="1" ht="15" x14ac:dyDescent="0.2">
      <c r="A28" s="6"/>
      <c r="B28" s="34">
        <f t="shared" si="0"/>
        <v>15</v>
      </c>
      <c r="C28" s="92" t="s">
        <v>51</v>
      </c>
      <c r="D28" s="35">
        <f t="shared" si="1"/>
        <v>8</v>
      </c>
      <c r="E28" s="94" t="s">
        <v>92</v>
      </c>
      <c r="F28" s="96" t="s">
        <v>123</v>
      </c>
      <c r="G28" s="99" t="s">
        <v>156</v>
      </c>
      <c r="H28" s="102" t="s">
        <v>182</v>
      </c>
      <c r="I28" s="63" t="str">
        <f t="shared" si="2"/>
        <v>Coilcraft</v>
      </c>
      <c r="J28" s="63" t="str">
        <f t="shared" si="3"/>
        <v>0603CS-1N6XJEU</v>
      </c>
      <c r="K28" s="77">
        <f t="shared" si="4"/>
        <v>6.32</v>
      </c>
      <c r="L28" s="3">
        <v>8</v>
      </c>
      <c r="M28" s="80" t="s">
        <v>156</v>
      </c>
      <c r="N28" s="106" t="s">
        <v>182</v>
      </c>
      <c r="O28" s="81">
        <v>0.79</v>
      </c>
      <c r="P28" s="3">
        <v>8</v>
      </c>
      <c r="Q28" s="83">
        <f>P28*O28</f>
        <v>6.32</v>
      </c>
      <c r="R28" s="43"/>
      <c r="S28" s="106" t="s">
        <v>27</v>
      </c>
      <c r="T28" s="79" t="s">
        <v>27</v>
      </c>
      <c r="U28" s="83"/>
      <c r="V28" s="43"/>
      <c r="W28" s="83"/>
      <c r="Y28" s="79" t="s">
        <v>27</v>
      </c>
      <c r="Z28" s="80" t="s">
        <v>27</v>
      </c>
      <c r="AA28" s="83"/>
      <c r="AC28" s="83"/>
      <c r="AE28" s="28"/>
      <c r="AF28" s="28"/>
      <c r="AG28" s="28"/>
      <c r="AH28"/>
    </row>
    <row r="29" spans="1:34" s="3" customFormat="1" ht="30" x14ac:dyDescent="0.2">
      <c r="A29" s="6"/>
      <c r="B29" s="38">
        <f t="shared" si="0"/>
        <v>16</v>
      </c>
      <c r="C29" s="93" t="s">
        <v>52</v>
      </c>
      <c r="D29" s="75">
        <f t="shared" si="1"/>
        <v>1</v>
      </c>
      <c r="E29" s="95" t="s">
        <v>93</v>
      </c>
      <c r="F29" s="97" t="s">
        <v>124</v>
      </c>
      <c r="G29" s="100" t="s">
        <v>157</v>
      </c>
      <c r="H29" s="100" t="s">
        <v>183</v>
      </c>
      <c r="I29" s="64" t="str">
        <f t="shared" si="2"/>
        <v>Mouser</v>
      </c>
      <c r="J29" s="64" t="str">
        <f t="shared" si="3"/>
        <v>630-HSMG-C190</v>
      </c>
      <c r="K29" s="78">
        <f t="shared" si="4"/>
        <v>0.35880000000000001</v>
      </c>
      <c r="L29" s="3">
        <v>1</v>
      </c>
      <c r="M29" s="80" t="s">
        <v>210</v>
      </c>
      <c r="N29" s="106" t="s">
        <v>226</v>
      </c>
      <c r="O29" s="82" t="s">
        <v>262</v>
      </c>
      <c r="P29" s="3">
        <v>1</v>
      </c>
      <c r="Q29" s="107">
        <v>0.35880000000000001</v>
      </c>
      <c r="R29" s="43"/>
      <c r="S29" s="106" t="s">
        <v>211</v>
      </c>
      <c r="T29" s="79" t="s">
        <v>290</v>
      </c>
      <c r="U29" s="83" t="s">
        <v>324</v>
      </c>
      <c r="V29" s="43">
        <v>1</v>
      </c>
      <c r="W29" s="107">
        <v>0.54</v>
      </c>
      <c r="Y29" s="79" t="s">
        <v>212</v>
      </c>
      <c r="Z29" s="80" t="s">
        <v>350</v>
      </c>
      <c r="AA29" s="83"/>
      <c r="AC29" s="83"/>
      <c r="AE29" s="28"/>
      <c r="AF29" s="28"/>
      <c r="AG29" s="28"/>
      <c r="AH29"/>
    </row>
    <row r="30" spans="1:34" s="3" customFormat="1" ht="15" x14ac:dyDescent="0.2">
      <c r="A30" s="6"/>
      <c r="B30" s="34">
        <f t="shared" si="0"/>
        <v>17</v>
      </c>
      <c r="C30" s="92" t="s">
        <v>53</v>
      </c>
      <c r="D30" s="35">
        <f t="shared" si="1"/>
        <v>9</v>
      </c>
      <c r="E30" s="94" t="s">
        <v>94</v>
      </c>
      <c r="F30" s="96" t="s">
        <v>125</v>
      </c>
      <c r="G30" s="99" t="s">
        <v>158</v>
      </c>
      <c r="H30" s="102" t="s">
        <v>125</v>
      </c>
      <c r="I30" s="63" t="str">
        <f t="shared" si="2"/>
        <v>Digi-Key</v>
      </c>
      <c r="J30" s="63" t="str">
        <f t="shared" si="3"/>
        <v>SIA433EDJ-T1-GE3CT-ND</v>
      </c>
      <c r="K30" s="77">
        <f t="shared" si="4"/>
        <v>6.3</v>
      </c>
      <c r="L30" s="3">
        <v>9</v>
      </c>
      <c r="M30" s="80" t="s">
        <v>210</v>
      </c>
      <c r="N30" s="106" t="s">
        <v>227</v>
      </c>
      <c r="O30" s="81" t="s">
        <v>263</v>
      </c>
      <c r="P30" s="3">
        <v>9</v>
      </c>
      <c r="Q30" s="83">
        <v>7.1900300000000001</v>
      </c>
      <c r="R30" s="43"/>
      <c r="S30" s="106" t="s">
        <v>212</v>
      </c>
      <c r="T30" s="79" t="s">
        <v>291</v>
      </c>
      <c r="U30" s="83" t="s">
        <v>325</v>
      </c>
      <c r="V30" s="43">
        <v>9</v>
      </c>
      <c r="W30" s="83"/>
      <c r="Y30" s="79" t="s">
        <v>211</v>
      </c>
      <c r="Z30" s="80" t="s">
        <v>351</v>
      </c>
      <c r="AA30" s="83" t="s">
        <v>378</v>
      </c>
      <c r="AB30" s="3">
        <v>9</v>
      </c>
      <c r="AC30" s="107">
        <v>6.3</v>
      </c>
      <c r="AE30" s="28"/>
      <c r="AF30" s="28"/>
      <c r="AG30" s="28"/>
      <c r="AH30"/>
    </row>
    <row r="31" spans="1:34" s="3" customFormat="1" ht="15" x14ac:dyDescent="0.2">
      <c r="A31" s="6"/>
      <c r="B31" s="38">
        <f t="shared" si="0"/>
        <v>18</v>
      </c>
      <c r="C31" s="93" t="s">
        <v>54</v>
      </c>
      <c r="D31" s="75">
        <f t="shared" si="1"/>
        <v>1</v>
      </c>
      <c r="E31" s="95" t="s">
        <v>91</v>
      </c>
      <c r="F31" s="97" t="s">
        <v>126</v>
      </c>
      <c r="G31" s="100" t="s">
        <v>154</v>
      </c>
      <c r="H31" s="100" t="s">
        <v>184</v>
      </c>
      <c r="I31" s="64" t="str">
        <f t="shared" si="2"/>
        <v>Digi-Key</v>
      </c>
      <c r="J31" s="64" t="str">
        <f t="shared" si="3"/>
        <v>P470HDKR-ND</v>
      </c>
      <c r="K31" s="78">
        <f t="shared" si="4"/>
        <v>0.1</v>
      </c>
      <c r="L31" s="3">
        <v>1</v>
      </c>
      <c r="M31" s="80" t="s">
        <v>211</v>
      </c>
      <c r="N31" s="106" t="s">
        <v>228</v>
      </c>
      <c r="O31" s="82" t="s">
        <v>259</v>
      </c>
      <c r="P31" s="3">
        <v>1</v>
      </c>
      <c r="Q31" s="107">
        <v>0.1</v>
      </c>
      <c r="R31" s="43"/>
      <c r="S31" s="106" t="s">
        <v>210</v>
      </c>
      <c r="T31" s="79" t="s">
        <v>292</v>
      </c>
      <c r="U31" s="83" t="s">
        <v>258</v>
      </c>
      <c r="V31" s="43">
        <v>1</v>
      </c>
      <c r="W31" s="107">
        <v>0.11212999999999999</v>
      </c>
      <c r="Y31" s="79" t="s">
        <v>212</v>
      </c>
      <c r="Z31" s="80" t="s">
        <v>352</v>
      </c>
      <c r="AA31" s="83"/>
      <c r="AC31" s="83"/>
      <c r="AE31" s="28"/>
      <c r="AF31" s="28"/>
      <c r="AG31" s="28"/>
      <c r="AH31"/>
    </row>
    <row r="32" spans="1:34" s="3" customFormat="1" ht="15" x14ac:dyDescent="0.2">
      <c r="A32" s="6"/>
      <c r="B32" s="34">
        <f t="shared" si="0"/>
        <v>19</v>
      </c>
      <c r="C32" s="92" t="s">
        <v>55</v>
      </c>
      <c r="D32" s="35">
        <f t="shared" si="1"/>
        <v>9</v>
      </c>
      <c r="E32" s="94" t="s">
        <v>95</v>
      </c>
      <c r="F32" s="96" t="s">
        <v>127</v>
      </c>
      <c r="G32" s="99" t="s">
        <v>159</v>
      </c>
      <c r="H32" s="102" t="s">
        <v>185</v>
      </c>
      <c r="I32" s="63" t="str">
        <f t="shared" si="2"/>
        <v>Mouser</v>
      </c>
      <c r="J32" s="63" t="str">
        <f t="shared" si="3"/>
        <v>279-CPF0805B8R2E1</v>
      </c>
      <c r="K32" s="77">
        <f t="shared" si="4"/>
        <v>2.11917</v>
      </c>
      <c r="L32" s="3">
        <v>9</v>
      </c>
      <c r="M32" s="80" t="s">
        <v>210</v>
      </c>
      <c r="N32" s="106" t="s">
        <v>229</v>
      </c>
      <c r="O32" s="81" t="s">
        <v>264</v>
      </c>
      <c r="P32" s="3">
        <v>9</v>
      </c>
      <c r="Q32" s="83">
        <v>2.11917</v>
      </c>
      <c r="R32" s="43"/>
      <c r="S32" s="106" t="s">
        <v>211</v>
      </c>
      <c r="T32" s="79" t="s">
        <v>293</v>
      </c>
      <c r="U32" s="83" t="s">
        <v>326</v>
      </c>
      <c r="V32" s="43">
        <v>9</v>
      </c>
      <c r="W32" s="107">
        <v>5.85</v>
      </c>
      <c r="Y32" s="79" t="s">
        <v>27</v>
      </c>
      <c r="Z32" s="80" t="s">
        <v>27</v>
      </c>
      <c r="AA32" s="83"/>
      <c r="AC32" s="83"/>
      <c r="AE32" s="28"/>
      <c r="AF32" s="28"/>
      <c r="AG32" s="28"/>
      <c r="AH32"/>
    </row>
    <row r="33" spans="1:34" s="3" customFormat="1" ht="15" x14ac:dyDescent="0.2">
      <c r="A33" s="6"/>
      <c r="B33" s="38">
        <f t="shared" si="0"/>
        <v>20</v>
      </c>
      <c r="C33" s="93" t="s">
        <v>56</v>
      </c>
      <c r="D33" s="75">
        <f t="shared" si="1"/>
        <v>9</v>
      </c>
      <c r="E33" s="95" t="s">
        <v>95</v>
      </c>
      <c r="F33" s="97" t="s">
        <v>128</v>
      </c>
      <c r="G33" s="100" t="s">
        <v>159</v>
      </c>
      <c r="H33" s="100" t="s">
        <v>186</v>
      </c>
      <c r="I33" s="64" t="str">
        <f t="shared" si="2"/>
        <v>Digi-Key</v>
      </c>
      <c r="J33" s="64" t="str">
        <f t="shared" si="3"/>
        <v>A110351CT-ND</v>
      </c>
      <c r="K33" s="78">
        <f t="shared" si="4"/>
        <v>2.16</v>
      </c>
      <c r="L33" s="3">
        <v>9</v>
      </c>
      <c r="M33" s="80" t="s">
        <v>211</v>
      </c>
      <c r="N33" s="106" t="s">
        <v>230</v>
      </c>
      <c r="O33" s="82" t="s">
        <v>265</v>
      </c>
      <c r="P33" s="3">
        <v>9</v>
      </c>
      <c r="Q33" s="107">
        <v>2.16</v>
      </c>
      <c r="R33" s="43"/>
      <c r="S33" s="106" t="s">
        <v>210</v>
      </c>
      <c r="T33" s="79" t="s">
        <v>294</v>
      </c>
      <c r="U33" s="83" t="s">
        <v>327</v>
      </c>
      <c r="V33" s="43">
        <v>9</v>
      </c>
      <c r="W33" s="83">
        <v>2.4218999999999999</v>
      </c>
      <c r="Y33" s="79" t="s">
        <v>27</v>
      </c>
      <c r="Z33" s="80" t="s">
        <v>27</v>
      </c>
      <c r="AA33" s="83"/>
      <c r="AC33" s="83"/>
      <c r="AE33" s="28"/>
      <c r="AF33" s="28"/>
      <c r="AG33" s="28"/>
      <c r="AH33"/>
    </row>
    <row r="34" spans="1:34" s="3" customFormat="1" ht="30" x14ac:dyDescent="0.2">
      <c r="A34" s="6"/>
      <c r="B34" s="34">
        <f t="shared" si="0"/>
        <v>21</v>
      </c>
      <c r="C34" s="92" t="s">
        <v>57</v>
      </c>
      <c r="D34" s="35">
        <f t="shared" si="1"/>
        <v>18</v>
      </c>
      <c r="E34" s="94" t="s">
        <v>96</v>
      </c>
      <c r="F34" s="96" t="s">
        <v>129</v>
      </c>
      <c r="G34" s="99" t="s">
        <v>154</v>
      </c>
      <c r="H34" s="102" t="s">
        <v>187</v>
      </c>
      <c r="I34" s="63" t="str">
        <f t="shared" si="2"/>
        <v>Mouser</v>
      </c>
      <c r="J34" s="63" t="str">
        <f t="shared" si="3"/>
        <v>667-ERA-3AEB104V</v>
      </c>
      <c r="K34" s="77">
        <f t="shared" si="4"/>
        <v>5.0456300000000001</v>
      </c>
      <c r="L34" s="3">
        <v>18</v>
      </c>
      <c r="M34" s="80" t="s">
        <v>211</v>
      </c>
      <c r="N34" s="106" t="s">
        <v>231</v>
      </c>
      <c r="O34" s="81" t="s">
        <v>266</v>
      </c>
      <c r="P34" s="3">
        <v>18</v>
      </c>
      <c r="Q34" s="107">
        <v>11.34</v>
      </c>
      <c r="R34" s="43"/>
      <c r="S34" s="106" t="s">
        <v>212</v>
      </c>
      <c r="T34" s="79" t="s">
        <v>295</v>
      </c>
      <c r="U34" s="83" t="s">
        <v>328</v>
      </c>
      <c r="V34" s="43">
        <v>18</v>
      </c>
      <c r="W34" s="83"/>
      <c r="Y34" s="79" t="s">
        <v>210</v>
      </c>
      <c r="Z34" s="80" t="s">
        <v>353</v>
      </c>
      <c r="AA34" s="83" t="s">
        <v>379</v>
      </c>
      <c r="AB34" s="3">
        <v>18</v>
      </c>
      <c r="AC34" s="83">
        <v>5.0456300000000001</v>
      </c>
      <c r="AE34" s="28"/>
      <c r="AF34" s="28"/>
      <c r="AG34" s="28"/>
      <c r="AH34"/>
    </row>
    <row r="35" spans="1:34" s="3" customFormat="1" ht="30" x14ac:dyDescent="0.2">
      <c r="A35" s="6"/>
      <c r="B35" s="38">
        <f t="shared" si="0"/>
        <v>22</v>
      </c>
      <c r="C35" s="93" t="s">
        <v>58</v>
      </c>
      <c r="D35" s="75">
        <f t="shared" si="1"/>
        <v>18</v>
      </c>
      <c r="E35" s="95" t="s">
        <v>96</v>
      </c>
      <c r="F35" s="97" t="s">
        <v>130</v>
      </c>
      <c r="G35" s="100" t="s">
        <v>159</v>
      </c>
      <c r="H35" s="100" t="s">
        <v>188</v>
      </c>
      <c r="I35" s="64" t="str">
        <f t="shared" si="2"/>
        <v>Mouser</v>
      </c>
      <c r="J35" s="64" t="str">
        <f t="shared" si="3"/>
        <v>279-CPF0603B820KE1</v>
      </c>
      <c r="K35" s="78">
        <f t="shared" si="4"/>
        <v>4.2383300000000004</v>
      </c>
      <c r="L35" s="3">
        <v>18</v>
      </c>
      <c r="M35" s="80" t="s">
        <v>211</v>
      </c>
      <c r="N35" s="106" t="s">
        <v>232</v>
      </c>
      <c r="O35" s="82" t="s">
        <v>267</v>
      </c>
      <c r="P35" s="3">
        <v>18</v>
      </c>
      <c r="Q35" s="83">
        <v>7.5419999999999998</v>
      </c>
      <c r="R35" s="43"/>
      <c r="S35" s="106" t="s">
        <v>212</v>
      </c>
      <c r="T35" s="79" t="s">
        <v>296</v>
      </c>
      <c r="U35" s="83"/>
      <c r="V35" s="43">
        <v>18</v>
      </c>
      <c r="W35" s="83"/>
      <c r="Y35" s="79" t="s">
        <v>210</v>
      </c>
      <c r="Z35" s="80" t="s">
        <v>354</v>
      </c>
      <c r="AA35" s="83" t="s">
        <v>264</v>
      </c>
      <c r="AB35" s="3">
        <v>18</v>
      </c>
      <c r="AC35" s="83">
        <v>4.2383300000000004</v>
      </c>
      <c r="AE35" s="28"/>
      <c r="AF35" s="28"/>
      <c r="AG35" s="28"/>
      <c r="AH35"/>
    </row>
    <row r="36" spans="1:34" s="3" customFormat="1" ht="15" x14ac:dyDescent="0.2">
      <c r="A36" s="6"/>
      <c r="B36" s="34">
        <f t="shared" si="0"/>
        <v>23</v>
      </c>
      <c r="C36" s="92" t="s">
        <v>59</v>
      </c>
      <c r="D36" s="35">
        <f t="shared" si="1"/>
        <v>9</v>
      </c>
      <c r="E36" s="94" t="s">
        <v>96</v>
      </c>
      <c r="F36" s="96" t="s">
        <v>131</v>
      </c>
      <c r="G36" s="99" t="s">
        <v>154</v>
      </c>
      <c r="H36" s="102" t="s">
        <v>189</v>
      </c>
      <c r="I36" s="63" t="str">
        <f t="shared" si="2"/>
        <v>Digi-Key</v>
      </c>
      <c r="J36" s="63" t="str">
        <f t="shared" si="3"/>
        <v>P4.99KDBCT-ND</v>
      </c>
      <c r="K36" s="77">
        <f t="shared" si="4"/>
        <v>5.67</v>
      </c>
      <c r="L36" s="3">
        <v>9</v>
      </c>
      <c r="M36" s="80" t="s">
        <v>210</v>
      </c>
      <c r="N36" s="106" t="s">
        <v>233</v>
      </c>
      <c r="O36" s="81" t="s">
        <v>268</v>
      </c>
      <c r="P36" s="3">
        <v>9</v>
      </c>
      <c r="Q36" s="83">
        <v>6.3701100000000004</v>
      </c>
      <c r="R36" s="43"/>
      <c r="S36" s="106" t="s">
        <v>212</v>
      </c>
      <c r="T36" s="79" t="s">
        <v>297</v>
      </c>
      <c r="U36" s="83"/>
      <c r="V36" s="43">
        <v>9</v>
      </c>
      <c r="W36" s="83"/>
      <c r="Y36" s="79" t="s">
        <v>211</v>
      </c>
      <c r="Z36" s="80" t="s">
        <v>355</v>
      </c>
      <c r="AA36" s="83" t="s">
        <v>266</v>
      </c>
      <c r="AB36" s="3">
        <v>9</v>
      </c>
      <c r="AC36" s="107">
        <v>5.67</v>
      </c>
      <c r="AE36" s="28"/>
      <c r="AF36" s="28"/>
      <c r="AG36" s="28"/>
      <c r="AH36"/>
    </row>
    <row r="37" spans="1:34" s="3" customFormat="1" ht="15" x14ac:dyDescent="0.2">
      <c r="A37" s="6"/>
      <c r="B37" s="38">
        <f t="shared" si="0"/>
        <v>24</v>
      </c>
      <c r="C37" s="93" t="s">
        <v>60</v>
      </c>
      <c r="D37" s="75">
        <f t="shared" si="1"/>
        <v>9</v>
      </c>
      <c r="E37" s="95" t="s">
        <v>96</v>
      </c>
      <c r="F37" s="97" t="s">
        <v>132</v>
      </c>
      <c r="G37" s="100" t="s">
        <v>154</v>
      </c>
      <c r="H37" s="100" t="s">
        <v>190</v>
      </c>
      <c r="I37" s="64" t="str">
        <f t="shared" si="2"/>
        <v>Digi-Key</v>
      </c>
      <c r="J37" s="64" t="str">
        <f t="shared" si="3"/>
        <v>P82KDBCT-ND</v>
      </c>
      <c r="K37" s="78">
        <f t="shared" si="4"/>
        <v>5.67</v>
      </c>
      <c r="L37" s="3">
        <v>9</v>
      </c>
      <c r="M37" s="80" t="s">
        <v>211</v>
      </c>
      <c r="N37" s="106" t="s">
        <v>234</v>
      </c>
      <c r="O37" s="82" t="s">
        <v>266</v>
      </c>
      <c r="P37" s="3">
        <v>9</v>
      </c>
      <c r="Q37" s="107">
        <v>5.67</v>
      </c>
      <c r="R37" s="43"/>
      <c r="S37" s="106" t="s">
        <v>212</v>
      </c>
      <c r="T37" s="79" t="s">
        <v>298</v>
      </c>
      <c r="U37" s="83"/>
      <c r="V37" s="43"/>
      <c r="W37" s="83"/>
      <c r="Y37" s="79" t="s">
        <v>210</v>
      </c>
      <c r="Z37" s="80" t="s">
        <v>356</v>
      </c>
      <c r="AA37" s="83" t="s">
        <v>268</v>
      </c>
      <c r="AB37" s="3">
        <v>9</v>
      </c>
      <c r="AC37" s="83">
        <v>6.3701100000000004</v>
      </c>
      <c r="AE37" s="28"/>
      <c r="AF37" s="28"/>
      <c r="AG37" s="28"/>
      <c r="AH37"/>
    </row>
    <row r="38" spans="1:34" s="3" customFormat="1" ht="15" x14ac:dyDescent="0.2">
      <c r="A38" s="6"/>
      <c r="B38" s="34">
        <f t="shared" si="0"/>
        <v>25</v>
      </c>
      <c r="C38" s="92" t="s">
        <v>61</v>
      </c>
      <c r="D38" s="35">
        <f t="shared" si="1"/>
        <v>1</v>
      </c>
      <c r="E38" s="94" t="s">
        <v>97</v>
      </c>
      <c r="F38" s="96" t="s">
        <v>122</v>
      </c>
      <c r="G38" s="99" t="s">
        <v>154</v>
      </c>
      <c r="H38" s="102" t="s">
        <v>191</v>
      </c>
      <c r="I38" s="63" t="str">
        <f t="shared" si="2"/>
        <v>Digi-Key</v>
      </c>
      <c r="J38" s="63" t="str">
        <f t="shared" si="3"/>
        <v>P0.0ECT-ND</v>
      </c>
      <c r="K38" s="77">
        <f t="shared" si="4"/>
        <v>0.1</v>
      </c>
      <c r="L38" s="3">
        <v>1</v>
      </c>
      <c r="M38" s="80" t="s">
        <v>210</v>
      </c>
      <c r="N38" s="106" t="s">
        <v>235</v>
      </c>
      <c r="O38" s="81" t="s">
        <v>269</v>
      </c>
      <c r="P38" s="3">
        <v>1</v>
      </c>
      <c r="Q38" s="107">
        <v>0.12334000000000001</v>
      </c>
      <c r="R38" s="43"/>
      <c r="S38" s="106" t="s">
        <v>212</v>
      </c>
      <c r="T38" s="79" t="s">
        <v>299</v>
      </c>
      <c r="U38" s="83" t="s">
        <v>329</v>
      </c>
      <c r="V38" s="43">
        <v>1</v>
      </c>
      <c r="W38" s="83"/>
      <c r="Y38" s="79" t="s">
        <v>211</v>
      </c>
      <c r="Z38" s="80" t="s">
        <v>357</v>
      </c>
      <c r="AA38" s="83" t="s">
        <v>259</v>
      </c>
      <c r="AB38" s="3">
        <v>1</v>
      </c>
      <c r="AC38" s="107">
        <v>0.1</v>
      </c>
      <c r="AE38" s="28"/>
      <c r="AF38" s="28"/>
      <c r="AG38" s="28"/>
      <c r="AH38"/>
    </row>
    <row r="39" spans="1:34" s="3" customFormat="1" ht="30" x14ac:dyDescent="0.2">
      <c r="A39" s="6"/>
      <c r="B39" s="38">
        <f t="shared" si="0"/>
        <v>26</v>
      </c>
      <c r="C39" s="93" t="s">
        <v>62</v>
      </c>
      <c r="D39" s="75">
        <f t="shared" si="1"/>
        <v>9</v>
      </c>
      <c r="E39" s="95" t="s">
        <v>96</v>
      </c>
      <c r="F39" s="97" t="s">
        <v>133</v>
      </c>
      <c r="G39" s="100" t="s">
        <v>154</v>
      </c>
      <c r="H39" s="100" t="s">
        <v>192</v>
      </c>
      <c r="I39" s="64" t="str">
        <f t="shared" si="2"/>
        <v>Digi-Key</v>
      </c>
      <c r="J39" s="64" t="str">
        <f t="shared" si="3"/>
        <v>P475DBCT-ND</v>
      </c>
      <c r="K39" s="78">
        <f t="shared" si="4"/>
        <v>5.67</v>
      </c>
      <c r="L39" s="3">
        <v>9</v>
      </c>
      <c r="M39" s="80" t="s">
        <v>210</v>
      </c>
      <c r="N39" s="106" t="s">
        <v>236</v>
      </c>
      <c r="O39" s="82" t="s">
        <v>268</v>
      </c>
      <c r="P39" s="3">
        <v>9</v>
      </c>
      <c r="Q39" s="83">
        <v>6.3701100000000004</v>
      </c>
      <c r="R39" s="43"/>
      <c r="S39" s="106" t="s">
        <v>212</v>
      </c>
      <c r="T39" s="79" t="s">
        <v>300</v>
      </c>
      <c r="U39" s="83"/>
      <c r="V39" s="43">
        <v>9</v>
      </c>
      <c r="W39" s="83"/>
      <c r="Y39" s="79" t="s">
        <v>211</v>
      </c>
      <c r="Z39" s="80" t="s">
        <v>358</v>
      </c>
      <c r="AA39" s="83" t="s">
        <v>266</v>
      </c>
      <c r="AB39" s="3">
        <v>9</v>
      </c>
      <c r="AC39" s="107">
        <v>5.67</v>
      </c>
      <c r="AE39" s="28"/>
      <c r="AF39" s="28"/>
      <c r="AG39" s="28"/>
      <c r="AH39"/>
    </row>
    <row r="40" spans="1:34" s="3" customFormat="1" ht="15" x14ac:dyDescent="0.2">
      <c r="A40" s="6"/>
      <c r="B40" s="34">
        <f t="shared" si="0"/>
        <v>27</v>
      </c>
      <c r="C40" s="92" t="s">
        <v>63</v>
      </c>
      <c r="D40" s="35">
        <f t="shared" si="1"/>
        <v>1</v>
      </c>
      <c r="E40" s="94" t="s">
        <v>91</v>
      </c>
      <c r="F40" s="96" t="s">
        <v>129</v>
      </c>
      <c r="G40" s="99" t="s">
        <v>154</v>
      </c>
      <c r="H40" s="102" t="s">
        <v>193</v>
      </c>
      <c r="I40" s="63" t="str">
        <f t="shared" si="2"/>
        <v>Digi-Key</v>
      </c>
      <c r="J40" s="63" t="str">
        <f t="shared" si="3"/>
        <v>P100KHCT-ND</v>
      </c>
      <c r="K40" s="77">
        <f t="shared" si="4"/>
        <v>0.1</v>
      </c>
      <c r="L40" s="3">
        <v>1</v>
      </c>
      <c r="M40" s="80" t="s">
        <v>210</v>
      </c>
      <c r="N40" s="106" t="s">
        <v>237</v>
      </c>
      <c r="O40" s="81" t="s">
        <v>258</v>
      </c>
      <c r="P40" s="3">
        <v>1</v>
      </c>
      <c r="Q40" s="107">
        <v>0.11212999999999999</v>
      </c>
      <c r="R40" s="43"/>
      <c r="S40" s="106" t="s">
        <v>212</v>
      </c>
      <c r="T40" s="79" t="s">
        <v>301</v>
      </c>
      <c r="U40" s="83" t="s">
        <v>259</v>
      </c>
      <c r="V40" s="43">
        <v>1</v>
      </c>
      <c r="W40" s="83"/>
      <c r="Y40" s="79" t="s">
        <v>211</v>
      </c>
      <c r="Z40" s="80" t="s">
        <v>359</v>
      </c>
      <c r="AA40" s="83" t="s">
        <v>259</v>
      </c>
      <c r="AB40" s="3">
        <v>1</v>
      </c>
      <c r="AC40" s="107">
        <v>0.1</v>
      </c>
      <c r="AE40" s="28"/>
      <c r="AF40" s="28"/>
      <c r="AG40" s="28"/>
      <c r="AH40"/>
    </row>
    <row r="41" spans="1:34" s="3" customFormat="1" ht="15" x14ac:dyDescent="0.2">
      <c r="A41" s="6"/>
      <c r="B41" s="38">
        <f t="shared" si="0"/>
        <v>28</v>
      </c>
      <c r="C41" s="93" t="s">
        <v>64</v>
      </c>
      <c r="D41" s="75">
        <f t="shared" si="1"/>
        <v>1</v>
      </c>
      <c r="E41" s="95" t="s">
        <v>91</v>
      </c>
      <c r="F41" s="97" t="s">
        <v>134</v>
      </c>
      <c r="G41" s="100" t="s">
        <v>154</v>
      </c>
      <c r="H41" s="100" t="s">
        <v>194</v>
      </c>
      <c r="I41" s="64" t="str">
        <f t="shared" si="2"/>
        <v>Digi-Key</v>
      </c>
      <c r="J41" s="64" t="str">
        <f t="shared" si="3"/>
        <v>P12.0KHCT-ND</v>
      </c>
      <c r="K41" s="78">
        <f t="shared" si="4"/>
        <v>0.1</v>
      </c>
      <c r="L41" s="3">
        <v>1</v>
      </c>
      <c r="M41" s="80" t="s">
        <v>210</v>
      </c>
      <c r="N41" s="106" t="s">
        <v>238</v>
      </c>
      <c r="O41" s="82" t="s">
        <v>258</v>
      </c>
      <c r="P41" s="3">
        <v>1</v>
      </c>
      <c r="Q41" s="107">
        <v>0.11212999999999999</v>
      </c>
      <c r="R41" s="43"/>
      <c r="S41" s="106" t="s">
        <v>212</v>
      </c>
      <c r="T41" s="79" t="s">
        <v>302</v>
      </c>
      <c r="U41" s="83"/>
      <c r="V41" s="43"/>
      <c r="W41" s="83"/>
      <c r="Y41" s="79" t="s">
        <v>211</v>
      </c>
      <c r="Z41" s="80" t="s">
        <v>360</v>
      </c>
      <c r="AA41" s="83" t="s">
        <v>259</v>
      </c>
      <c r="AB41" s="3">
        <v>1</v>
      </c>
      <c r="AC41" s="107">
        <v>0.1</v>
      </c>
      <c r="AE41" s="28"/>
      <c r="AF41" s="28"/>
      <c r="AG41" s="28"/>
      <c r="AH41"/>
    </row>
    <row r="42" spans="1:34" s="3" customFormat="1" ht="15" x14ac:dyDescent="0.2">
      <c r="A42" s="6"/>
      <c r="B42" s="34">
        <f t="shared" si="0"/>
        <v>29</v>
      </c>
      <c r="C42" s="92" t="s">
        <v>65</v>
      </c>
      <c r="D42" s="35">
        <f t="shared" si="1"/>
        <v>1</v>
      </c>
      <c r="E42" s="94" t="s">
        <v>91</v>
      </c>
      <c r="F42" s="96" t="s">
        <v>135</v>
      </c>
      <c r="G42" s="99" t="s">
        <v>154</v>
      </c>
      <c r="H42" s="102" t="s">
        <v>195</v>
      </c>
      <c r="I42" s="63" t="str">
        <f t="shared" si="2"/>
        <v>Digi-Key</v>
      </c>
      <c r="J42" s="63" t="str">
        <f t="shared" si="3"/>
        <v>P34.0KHDKR-ND</v>
      </c>
      <c r="K42" s="77">
        <f t="shared" si="4"/>
        <v>0.1</v>
      </c>
      <c r="L42" s="3">
        <v>1</v>
      </c>
      <c r="M42" s="80" t="s">
        <v>211</v>
      </c>
      <c r="N42" s="106" t="s">
        <v>239</v>
      </c>
      <c r="O42" s="81" t="s">
        <v>259</v>
      </c>
      <c r="P42" s="3">
        <v>1</v>
      </c>
      <c r="Q42" s="107">
        <v>0.1</v>
      </c>
      <c r="R42" s="43"/>
      <c r="S42" s="106" t="s">
        <v>210</v>
      </c>
      <c r="T42" s="79" t="s">
        <v>303</v>
      </c>
      <c r="U42" s="83" t="s">
        <v>258</v>
      </c>
      <c r="V42" s="43">
        <v>1</v>
      </c>
      <c r="W42" s="107">
        <v>0.11212999999999999</v>
      </c>
      <c r="Y42" s="79" t="s">
        <v>27</v>
      </c>
      <c r="Z42" s="80" t="s">
        <v>27</v>
      </c>
      <c r="AA42" s="83"/>
      <c r="AC42" s="83"/>
      <c r="AE42" s="28"/>
      <c r="AF42" s="28"/>
      <c r="AG42" s="28"/>
      <c r="AH42"/>
    </row>
    <row r="43" spans="1:34" s="3" customFormat="1" ht="15" x14ac:dyDescent="0.2">
      <c r="A43" s="6"/>
      <c r="B43" s="38">
        <f t="shared" si="0"/>
        <v>30</v>
      </c>
      <c r="C43" s="93" t="s">
        <v>66</v>
      </c>
      <c r="D43" s="75">
        <f t="shared" si="1"/>
        <v>5</v>
      </c>
      <c r="E43" s="95" t="s">
        <v>91</v>
      </c>
      <c r="F43" s="97" t="s">
        <v>136</v>
      </c>
      <c r="G43" s="100" t="s">
        <v>160</v>
      </c>
      <c r="H43" s="100" t="s">
        <v>196</v>
      </c>
      <c r="I43" s="64" t="str">
        <f t="shared" si="2"/>
        <v>Digi-Key</v>
      </c>
      <c r="J43" s="64" t="str">
        <f t="shared" si="3"/>
        <v>311-4.32KHRCT-ND</v>
      </c>
      <c r="K43" s="78">
        <f t="shared" si="4"/>
        <v>0.5</v>
      </c>
      <c r="L43" s="3">
        <v>5</v>
      </c>
      <c r="M43" s="80" t="s">
        <v>210</v>
      </c>
      <c r="N43" s="106" t="s">
        <v>240</v>
      </c>
      <c r="O43" s="82" t="s">
        <v>258</v>
      </c>
      <c r="P43" s="3">
        <v>5</v>
      </c>
      <c r="Q43" s="107">
        <v>0.56062999999999996</v>
      </c>
      <c r="R43" s="43"/>
      <c r="S43" s="106" t="s">
        <v>212</v>
      </c>
      <c r="T43" s="79" t="s">
        <v>304</v>
      </c>
      <c r="U43" s="83"/>
      <c r="V43" s="43"/>
      <c r="W43" s="83"/>
      <c r="Y43" s="79" t="s">
        <v>211</v>
      </c>
      <c r="Z43" s="80" t="s">
        <v>361</v>
      </c>
      <c r="AA43" s="83" t="s">
        <v>259</v>
      </c>
      <c r="AB43" s="3">
        <v>5</v>
      </c>
      <c r="AC43" s="107">
        <v>0.5</v>
      </c>
      <c r="AE43" s="28"/>
      <c r="AF43" s="28"/>
      <c r="AG43" s="28"/>
      <c r="AH43"/>
    </row>
    <row r="44" spans="1:34" s="3" customFormat="1" ht="15" x14ac:dyDescent="0.2">
      <c r="A44" s="6"/>
      <c r="B44" s="34">
        <f t="shared" si="0"/>
        <v>31</v>
      </c>
      <c r="C44" s="92" t="s">
        <v>67</v>
      </c>
      <c r="D44" s="35">
        <f t="shared" si="1"/>
        <v>1</v>
      </c>
      <c r="E44" s="94" t="s">
        <v>91</v>
      </c>
      <c r="F44" s="96" t="s">
        <v>137</v>
      </c>
      <c r="G44" s="99" t="s">
        <v>154</v>
      </c>
      <c r="H44" s="102" t="s">
        <v>197</v>
      </c>
      <c r="I44" s="63" t="str">
        <f t="shared" si="2"/>
        <v>Digi-Key</v>
      </c>
      <c r="J44" s="63" t="str">
        <f t="shared" si="3"/>
        <v>P10.0KHCT-ND</v>
      </c>
      <c r="K44" s="77">
        <f t="shared" si="4"/>
        <v>0.1</v>
      </c>
      <c r="L44" s="3">
        <v>1</v>
      </c>
      <c r="M44" s="80" t="s">
        <v>212</v>
      </c>
      <c r="N44" s="106" t="s">
        <v>241</v>
      </c>
      <c r="O44" s="81" t="s">
        <v>259</v>
      </c>
      <c r="P44" s="3">
        <v>1</v>
      </c>
      <c r="Q44" s="83"/>
      <c r="R44" s="43"/>
      <c r="S44" s="106" t="s">
        <v>211</v>
      </c>
      <c r="T44" s="79" t="s">
        <v>305</v>
      </c>
      <c r="U44" s="83" t="s">
        <v>259</v>
      </c>
      <c r="V44" s="43">
        <v>1</v>
      </c>
      <c r="W44" s="107">
        <v>0.1</v>
      </c>
      <c r="Y44" s="79" t="s">
        <v>210</v>
      </c>
      <c r="Z44" s="80" t="s">
        <v>362</v>
      </c>
      <c r="AA44" s="83" t="s">
        <v>258</v>
      </c>
      <c r="AB44" s="3">
        <v>1</v>
      </c>
      <c r="AC44" s="107">
        <v>0.11212999999999999</v>
      </c>
      <c r="AE44" s="28"/>
      <c r="AF44" s="28"/>
      <c r="AG44" s="28"/>
      <c r="AH44"/>
    </row>
    <row r="45" spans="1:34" s="3" customFormat="1" ht="15" x14ac:dyDescent="0.2">
      <c r="A45" s="6"/>
      <c r="B45" s="38">
        <f t="shared" si="0"/>
        <v>32</v>
      </c>
      <c r="C45" s="93" t="s">
        <v>68</v>
      </c>
      <c r="D45" s="75">
        <f t="shared" si="1"/>
        <v>1</v>
      </c>
      <c r="E45" s="95" t="s">
        <v>91</v>
      </c>
      <c r="F45" s="97" t="s">
        <v>138</v>
      </c>
      <c r="G45" s="100" t="s">
        <v>160</v>
      </c>
      <c r="H45" s="100" t="s">
        <v>198</v>
      </c>
      <c r="I45" s="64" t="str">
        <f t="shared" si="2"/>
        <v>Digi-Key</v>
      </c>
      <c r="J45" s="64" t="str">
        <f t="shared" si="3"/>
        <v>311-4.30KHRCT-ND</v>
      </c>
      <c r="K45" s="78">
        <f t="shared" si="4"/>
        <v>0.1</v>
      </c>
      <c r="L45" s="3">
        <v>1</v>
      </c>
      <c r="M45" s="80" t="s">
        <v>210</v>
      </c>
      <c r="N45" s="106" t="s">
        <v>242</v>
      </c>
      <c r="O45" s="82" t="s">
        <v>258</v>
      </c>
      <c r="P45" s="3">
        <v>1</v>
      </c>
      <c r="Q45" s="107">
        <v>0.11212999999999999</v>
      </c>
      <c r="R45" s="43"/>
      <c r="S45" s="106" t="s">
        <v>211</v>
      </c>
      <c r="T45" s="79" t="s">
        <v>306</v>
      </c>
      <c r="U45" s="83" t="s">
        <v>259</v>
      </c>
      <c r="V45" s="43">
        <v>1</v>
      </c>
      <c r="W45" s="107">
        <v>0.1</v>
      </c>
      <c r="Y45" s="79" t="s">
        <v>27</v>
      </c>
      <c r="Z45" s="80" t="s">
        <v>27</v>
      </c>
      <c r="AA45" s="83"/>
      <c r="AC45" s="83"/>
      <c r="AE45" s="28"/>
      <c r="AF45" s="28"/>
      <c r="AG45" s="28"/>
      <c r="AH45"/>
    </row>
    <row r="46" spans="1:34" s="3" customFormat="1" ht="15" x14ac:dyDescent="0.2">
      <c r="A46" s="6"/>
      <c r="B46" s="34">
        <f t="shared" si="0"/>
        <v>33</v>
      </c>
      <c r="C46" s="92" t="s">
        <v>69</v>
      </c>
      <c r="D46" s="35">
        <f t="shared" si="1"/>
        <v>5</v>
      </c>
      <c r="E46" s="94" t="s">
        <v>91</v>
      </c>
      <c r="F46" s="96" t="s">
        <v>139</v>
      </c>
      <c r="G46" s="99" t="s">
        <v>158</v>
      </c>
      <c r="H46" s="102" t="s">
        <v>199</v>
      </c>
      <c r="I46" s="63" t="str">
        <f t="shared" si="2"/>
        <v>Digi-Key</v>
      </c>
      <c r="J46" s="63" t="str">
        <f t="shared" si="3"/>
        <v>RMCF0603FT1R00CT-ND</v>
      </c>
      <c r="K46" s="77">
        <f t="shared" si="4"/>
        <v>0.5</v>
      </c>
      <c r="L46" s="3">
        <v>5</v>
      </c>
      <c r="M46" s="80" t="s">
        <v>210</v>
      </c>
      <c r="N46" s="106" t="s">
        <v>243</v>
      </c>
      <c r="O46" s="81" t="s">
        <v>258</v>
      </c>
      <c r="P46" s="3">
        <v>5</v>
      </c>
      <c r="Q46" s="107">
        <v>0.56062999999999996</v>
      </c>
      <c r="R46" s="43"/>
      <c r="S46" s="106" t="s">
        <v>212</v>
      </c>
      <c r="T46" s="79" t="s">
        <v>307</v>
      </c>
      <c r="U46" s="83" t="s">
        <v>330</v>
      </c>
      <c r="V46" s="43">
        <v>5</v>
      </c>
      <c r="W46" s="83"/>
      <c r="Y46" s="79" t="s">
        <v>211</v>
      </c>
      <c r="Z46" s="80" t="s">
        <v>363</v>
      </c>
      <c r="AA46" s="83" t="s">
        <v>259</v>
      </c>
      <c r="AB46" s="3">
        <v>5</v>
      </c>
      <c r="AC46" s="107">
        <v>0.5</v>
      </c>
      <c r="AE46" s="28"/>
      <c r="AF46" s="28"/>
      <c r="AG46" s="28"/>
      <c r="AH46"/>
    </row>
    <row r="47" spans="1:34" s="3" customFormat="1" ht="30" x14ac:dyDescent="0.2">
      <c r="A47" s="6"/>
      <c r="B47" s="38">
        <f t="shared" si="0"/>
        <v>34</v>
      </c>
      <c r="C47" s="93" t="s">
        <v>70</v>
      </c>
      <c r="D47" s="75">
        <f t="shared" si="1"/>
        <v>2</v>
      </c>
      <c r="E47" s="95" t="s">
        <v>98</v>
      </c>
      <c r="F47" s="97" t="s">
        <v>140</v>
      </c>
      <c r="G47" s="100" t="s">
        <v>161</v>
      </c>
      <c r="H47" s="100" t="s">
        <v>140</v>
      </c>
      <c r="I47" s="64" t="str">
        <f t="shared" si="2"/>
        <v>MiniCircuits</v>
      </c>
      <c r="J47" s="64" t="str">
        <f t="shared" si="3"/>
        <v>JS4PS-1W+</v>
      </c>
      <c r="K47" s="78">
        <f t="shared" si="4"/>
        <v>27.9</v>
      </c>
      <c r="L47" s="3">
        <v>2</v>
      </c>
      <c r="M47" s="80" t="s">
        <v>161</v>
      </c>
      <c r="N47" s="106" t="s">
        <v>140</v>
      </c>
      <c r="O47" s="82">
        <v>13.95</v>
      </c>
      <c r="P47" s="3">
        <v>2</v>
      </c>
      <c r="Q47" s="83">
        <f>P47*O47</f>
        <v>27.9</v>
      </c>
      <c r="R47" s="43"/>
      <c r="S47" s="106" t="s">
        <v>27</v>
      </c>
      <c r="T47" s="79" t="s">
        <v>27</v>
      </c>
      <c r="U47" s="83"/>
      <c r="V47" s="43"/>
      <c r="W47" s="83"/>
      <c r="Y47" s="79" t="s">
        <v>27</v>
      </c>
      <c r="Z47" s="80" t="s">
        <v>27</v>
      </c>
      <c r="AA47" s="83"/>
      <c r="AC47" s="83"/>
      <c r="AE47" s="28"/>
      <c r="AF47" s="28"/>
      <c r="AG47" s="28"/>
      <c r="AH47"/>
    </row>
    <row r="48" spans="1:34" s="3" customFormat="1" ht="30" x14ac:dyDescent="0.2">
      <c r="A48" s="6"/>
      <c r="B48" s="34">
        <f t="shared" si="0"/>
        <v>35</v>
      </c>
      <c r="C48" s="92" t="s">
        <v>71</v>
      </c>
      <c r="D48" s="35">
        <f t="shared" si="1"/>
        <v>9</v>
      </c>
      <c r="E48" s="94" t="s">
        <v>99</v>
      </c>
      <c r="F48" s="96" t="s">
        <v>141</v>
      </c>
      <c r="G48" s="99" t="s">
        <v>161</v>
      </c>
      <c r="H48" s="102" t="s">
        <v>200</v>
      </c>
      <c r="I48" s="63" t="str">
        <f t="shared" si="2"/>
        <v>MiniCircuits</v>
      </c>
      <c r="J48" s="63" t="str">
        <f t="shared" si="3"/>
        <v>TCP-2-272+</v>
      </c>
      <c r="K48" s="77">
        <f t="shared" si="4"/>
        <v>22.410000000000004</v>
      </c>
      <c r="L48" s="3">
        <v>9</v>
      </c>
      <c r="M48" s="80" t="s">
        <v>161</v>
      </c>
      <c r="N48" s="106" t="s">
        <v>200</v>
      </c>
      <c r="O48" s="81">
        <v>2.4900000000000002</v>
      </c>
      <c r="P48" s="3">
        <v>9</v>
      </c>
      <c r="Q48" s="83">
        <f>P48*O48</f>
        <v>22.410000000000004</v>
      </c>
      <c r="R48" s="43"/>
      <c r="S48" s="106" t="s">
        <v>27</v>
      </c>
      <c r="T48" s="79" t="s">
        <v>27</v>
      </c>
      <c r="U48" s="83"/>
      <c r="V48" s="43"/>
      <c r="W48" s="83"/>
      <c r="Y48" s="79" t="s">
        <v>27</v>
      </c>
      <c r="Z48" s="80" t="s">
        <v>27</v>
      </c>
      <c r="AA48" s="83"/>
      <c r="AC48" s="83"/>
      <c r="AE48" s="28"/>
      <c r="AF48" s="28"/>
      <c r="AG48" s="28"/>
      <c r="AH48"/>
    </row>
    <row r="49" spans="1:34" s="3" customFormat="1" ht="15" x14ac:dyDescent="0.2">
      <c r="A49" s="6"/>
      <c r="B49" s="38">
        <f t="shared" si="0"/>
        <v>36</v>
      </c>
      <c r="C49" s="93" t="s">
        <v>72</v>
      </c>
      <c r="D49" s="75">
        <f t="shared" si="1"/>
        <v>8</v>
      </c>
      <c r="E49" s="95" t="s">
        <v>100</v>
      </c>
      <c r="F49" s="97" t="s">
        <v>142</v>
      </c>
      <c r="G49" s="100" t="s">
        <v>162</v>
      </c>
      <c r="H49" s="100" t="s">
        <v>201</v>
      </c>
      <c r="I49" s="64" t="str">
        <f t="shared" si="2"/>
        <v>Digi-Key</v>
      </c>
      <c r="J49" s="64" t="str">
        <f t="shared" si="3"/>
        <v>1127-1421-1-ND</v>
      </c>
      <c r="K49" s="78">
        <f t="shared" si="4"/>
        <v>30.16</v>
      </c>
      <c r="L49" s="3">
        <v>8</v>
      </c>
      <c r="M49" s="80" t="s">
        <v>210</v>
      </c>
      <c r="N49" s="106" t="s">
        <v>244</v>
      </c>
      <c r="O49" s="82">
        <v>410659</v>
      </c>
      <c r="P49" s="3">
        <v>8</v>
      </c>
      <c r="Q49" s="83">
        <v>32.852679999999999</v>
      </c>
      <c r="R49" s="43"/>
      <c r="S49" s="106" t="s">
        <v>212</v>
      </c>
      <c r="T49" s="79" t="s">
        <v>308</v>
      </c>
      <c r="U49" s="83"/>
      <c r="V49" s="43"/>
      <c r="W49" s="83"/>
      <c r="Y49" s="79" t="s">
        <v>211</v>
      </c>
      <c r="Z49" s="80" t="s">
        <v>364</v>
      </c>
      <c r="AA49" s="83" t="s">
        <v>380</v>
      </c>
      <c r="AB49" s="3">
        <v>8</v>
      </c>
      <c r="AC49" s="107">
        <v>30.16</v>
      </c>
      <c r="AE49" s="28"/>
      <c r="AF49" s="28"/>
      <c r="AG49" s="28"/>
      <c r="AH49"/>
    </row>
    <row r="50" spans="1:34" s="3" customFormat="1" ht="30" x14ac:dyDescent="0.2">
      <c r="A50" s="6"/>
      <c r="B50" s="34">
        <f t="shared" si="0"/>
        <v>37</v>
      </c>
      <c r="C50" s="92" t="s">
        <v>73</v>
      </c>
      <c r="D50" s="35">
        <f t="shared" si="1"/>
        <v>9</v>
      </c>
      <c r="E50" s="94" t="s">
        <v>101</v>
      </c>
      <c r="F50" s="96" t="s">
        <v>143</v>
      </c>
      <c r="G50" s="99" t="s">
        <v>163</v>
      </c>
      <c r="H50" s="102" t="s">
        <v>202</v>
      </c>
      <c r="I50" s="63" t="str">
        <f t="shared" si="2"/>
        <v>Digi-Key</v>
      </c>
      <c r="J50" s="63" t="str">
        <f t="shared" si="3"/>
        <v>LTC2050HVIS5#TRMPBFCT-ND</v>
      </c>
      <c r="K50" s="77">
        <f t="shared" si="4"/>
        <v>34.92</v>
      </c>
      <c r="L50" s="3">
        <v>9</v>
      </c>
      <c r="M50" s="80" t="s">
        <v>212</v>
      </c>
      <c r="N50" s="106" t="s">
        <v>245</v>
      </c>
      <c r="O50" s="81" t="s">
        <v>270</v>
      </c>
      <c r="P50" s="3">
        <v>9</v>
      </c>
      <c r="Q50" s="83"/>
      <c r="R50" s="43"/>
      <c r="S50" s="106" t="s">
        <v>211</v>
      </c>
      <c r="T50" s="79" t="s">
        <v>309</v>
      </c>
      <c r="U50" s="83" t="s">
        <v>331</v>
      </c>
      <c r="V50" s="43">
        <v>9</v>
      </c>
      <c r="W50" s="107">
        <v>34.92</v>
      </c>
      <c r="Y50" s="79" t="s">
        <v>27</v>
      </c>
      <c r="Z50" s="80" t="s">
        <v>27</v>
      </c>
      <c r="AA50" s="83"/>
      <c r="AC50" s="83"/>
      <c r="AE50" s="28"/>
      <c r="AF50" s="28"/>
      <c r="AG50" s="28"/>
      <c r="AH50"/>
    </row>
    <row r="51" spans="1:34" s="3" customFormat="1" ht="30" x14ac:dyDescent="0.2">
      <c r="A51" s="6"/>
      <c r="B51" s="38">
        <f t="shared" si="0"/>
        <v>38</v>
      </c>
      <c r="C51" s="93" t="s">
        <v>74</v>
      </c>
      <c r="D51" s="75">
        <f t="shared" si="1"/>
        <v>1</v>
      </c>
      <c r="E51" s="95" t="s">
        <v>102</v>
      </c>
      <c r="F51" s="97" t="s">
        <v>144</v>
      </c>
      <c r="G51" s="100" t="s">
        <v>164</v>
      </c>
      <c r="H51" s="100" t="s">
        <v>203</v>
      </c>
      <c r="I51" s="64" t="str">
        <f t="shared" si="2"/>
        <v>Digi-Key</v>
      </c>
      <c r="J51" s="64" t="str">
        <f t="shared" si="3"/>
        <v>LMZ14203HTZE/NOPB-ND</v>
      </c>
      <c r="K51" s="78">
        <f t="shared" si="4"/>
        <v>20.190000000000001</v>
      </c>
      <c r="L51" s="3">
        <v>1</v>
      </c>
      <c r="M51" s="80" t="s">
        <v>211</v>
      </c>
      <c r="N51" s="106" t="s">
        <v>246</v>
      </c>
      <c r="O51" s="82" t="s">
        <v>271</v>
      </c>
      <c r="P51" s="3">
        <v>1</v>
      </c>
      <c r="Q51" s="107">
        <v>20.190000000000001</v>
      </c>
      <c r="R51" s="43"/>
      <c r="S51" s="106" t="s">
        <v>210</v>
      </c>
      <c r="T51" s="79" t="s">
        <v>310</v>
      </c>
      <c r="U51" s="83">
        <v>2171024</v>
      </c>
      <c r="V51" s="43">
        <v>1</v>
      </c>
      <c r="W51" s="83">
        <v>21.710239999999999</v>
      </c>
      <c r="Y51" s="79" t="s">
        <v>27</v>
      </c>
      <c r="Z51" s="80" t="s">
        <v>27</v>
      </c>
      <c r="AA51" s="83"/>
      <c r="AC51" s="83"/>
      <c r="AE51" s="28"/>
      <c r="AF51" s="28"/>
      <c r="AG51" s="28"/>
      <c r="AH51"/>
    </row>
    <row r="52" spans="1:34" s="3" customFormat="1" ht="15" x14ac:dyDescent="0.2">
      <c r="A52" s="6"/>
      <c r="B52" s="34">
        <f t="shared" si="0"/>
        <v>39</v>
      </c>
      <c r="C52" s="92" t="s">
        <v>75</v>
      </c>
      <c r="D52" s="35">
        <f t="shared" si="1"/>
        <v>5</v>
      </c>
      <c r="E52" s="94" t="s">
        <v>103</v>
      </c>
      <c r="F52" s="96" t="s">
        <v>145</v>
      </c>
      <c r="G52" s="99" t="s">
        <v>163</v>
      </c>
      <c r="H52" s="102" t="s">
        <v>204</v>
      </c>
      <c r="I52" s="63" t="str">
        <f t="shared" si="2"/>
        <v>Digi-Key</v>
      </c>
      <c r="J52" s="63" t="str">
        <f t="shared" si="3"/>
        <v>LT1763CDE#PBF-ND</v>
      </c>
      <c r="K52" s="77">
        <f t="shared" si="4"/>
        <v>20.75</v>
      </c>
      <c r="L52" s="3">
        <v>5</v>
      </c>
      <c r="M52" s="80" t="s">
        <v>212</v>
      </c>
      <c r="N52" s="106" t="s">
        <v>247</v>
      </c>
      <c r="O52" s="81" t="s">
        <v>272</v>
      </c>
      <c r="P52" s="3">
        <v>5</v>
      </c>
      <c r="Q52" s="83"/>
      <c r="R52" s="43"/>
      <c r="S52" s="106" t="s">
        <v>211</v>
      </c>
      <c r="T52" s="79" t="s">
        <v>311</v>
      </c>
      <c r="U52" s="83" t="s">
        <v>332</v>
      </c>
      <c r="V52" s="43">
        <v>5</v>
      </c>
      <c r="W52" s="107">
        <v>20.75</v>
      </c>
      <c r="Y52" s="79" t="s">
        <v>27</v>
      </c>
      <c r="Z52" s="80" t="s">
        <v>27</v>
      </c>
      <c r="AA52" s="83"/>
      <c r="AC52" s="83"/>
      <c r="AE52" s="28"/>
      <c r="AF52" s="28"/>
      <c r="AG52" s="28"/>
      <c r="AH52"/>
    </row>
    <row r="53" spans="1:34" s="3" customFormat="1" ht="15" x14ac:dyDescent="0.2">
      <c r="A53" s="6"/>
      <c r="B53" s="38">
        <f t="shared" si="0"/>
        <v>40</v>
      </c>
      <c r="C53" s="93" t="s">
        <v>76</v>
      </c>
      <c r="D53" s="75">
        <f t="shared" si="1"/>
        <v>1</v>
      </c>
      <c r="E53" s="95" t="s">
        <v>104</v>
      </c>
      <c r="F53" s="97" t="s">
        <v>146</v>
      </c>
      <c r="G53" s="100" t="s">
        <v>165</v>
      </c>
      <c r="H53" s="100" t="s">
        <v>146</v>
      </c>
      <c r="I53" s="64" t="str">
        <f t="shared" si="2"/>
        <v>Mouser</v>
      </c>
      <c r="J53" s="64" t="str">
        <f t="shared" si="3"/>
        <v>696-LPF-C011304S</v>
      </c>
      <c r="K53" s="78">
        <f t="shared" si="4"/>
        <v>0.91102000000000005</v>
      </c>
      <c r="L53" s="3">
        <v>1</v>
      </c>
      <c r="M53" s="80" t="s">
        <v>212</v>
      </c>
      <c r="N53" s="106" t="s">
        <v>248</v>
      </c>
      <c r="O53" s="82" t="s">
        <v>273</v>
      </c>
      <c r="P53" s="3">
        <v>1</v>
      </c>
      <c r="Q53" s="83"/>
      <c r="R53" s="43"/>
      <c r="S53" s="106" t="s">
        <v>210</v>
      </c>
      <c r="T53" s="79" t="s">
        <v>312</v>
      </c>
      <c r="U53" s="83" t="s">
        <v>253</v>
      </c>
      <c r="V53" s="43">
        <v>1</v>
      </c>
      <c r="W53" s="107">
        <v>0.91102000000000005</v>
      </c>
      <c r="Y53" s="79" t="s">
        <v>211</v>
      </c>
      <c r="Z53" s="80" t="s">
        <v>365</v>
      </c>
      <c r="AA53" s="83" t="s">
        <v>261</v>
      </c>
      <c r="AB53" s="3">
        <v>1</v>
      </c>
      <c r="AC53" s="83">
        <v>1</v>
      </c>
      <c r="AE53" s="28"/>
      <c r="AF53" s="28"/>
      <c r="AG53" s="28"/>
      <c r="AH53"/>
    </row>
    <row r="54" spans="1:34" s="3" customFormat="1" ht="30" x14ac:dyDescent="0.2">
      <c r="A54" s="6"/>
      <c r="B54" s="34">
        <f t="shared" si="0"/>
        <v>41</v>
      </c>
      <c r="C54" s="92" t="s">
        <v>77</v>
      </c>
      <c r="D54" s="35">
        <f t="shared" si="1"/>
        <v>1</v>
      </c>
      <c r="E54" s="94" t="s">
        <v>105</v>
      </c>
      <c r="F54" s="96" t="s">
        <v>147</v>
      </c>
      <c r="G54" s="99" t="s">
        <v>159</v>
      </c>
      <c r="H54" s="102" t="s">
        <v>205</v>
      </c>
      <c r="I54" s="63" t="str">
        <f t="shared" si="2"/>
        <v>Digi-Key</v>
      </c>
      <c r="J54" s="63" t="str">
        <f t="shared" si="3"/>
        <v>A32260-ND</v>
      </c>
      <c r="K54" s="77">
        <f t="shared" si="4"/>
        <v>3.35</v>
      </c>
      <c r="L54" s="3">
        <v>1</v>
      </c>
      <c r="M54" s="80" t="s">
        <v>210</v>
      </c>
      <c r="N54" s="106" t="s">
        <v>249</v>
      </c>
      <c r="O54" s="81">
        <v>375619</v>
      </c>
      <c r="P54" s="3">
        <v>1</v>
      </c>
      <c r="Q54" s="83">
        <v>3.7561900000000001</v>
      </c>
      <c r="R54" s="43"/>
      <c r="S54" s="106" t="s">
        <v>211</v>
      </c>
      <c r="T54" s="79" t="s">
        <v>313</v>
      </c>
      <c r="U54" s="83" t="s">
        <v>333</v>
      </c>
      <c r="V54" s="43">
        <v>1</v>
      </c>
      <c r="W54" s="107">
        <v>3.35</v>
      </c>
      <c r="Y54" s="79" t="s">
        <v>27</v>
      </c>
      <c r="Z54" s="80" t="s">
        <v>27</v>
      </c>
      <c r="AA54" s="83"/>
      <c r="AC54" s="83"/>
      <c r="AE54" s="28"/>
      <c r="AF54" s="28"/>
      <c r="AG54" s="28"/>
      <c r="AH54"/>
    </row>
    <row r="55" spans="1:34" s="3" customFormat="1" ht="30" x14ac:dyDescent="0.2">
      <c r="A55" s="6"/>
      <c r="B55" s="38">
        <f t="shared" si="0"/>
        <v>42</v>
      </c>
      <c r="C55" s="93" t="s">
        <v>78</v>
      </c>
      <c r="D55" s="75">
        <f t="shared" si="1"/>
        <v>16</v>
      </c>
      <c r="E55" s="95" t="s">
        <v>106</v>
      </c>
      <c r="F55" s="97" t="s">
        <v>148</v>
      </c>
      <c r="G55" s="100" t="s">
        <v>166</v>
      </c>
      <c r="H55" s="100" t="s">
        <v>206</v>
      </c>
      <c r="I55" s="64" t="str">
        <f t="shared" si="2"/>
        <v>Digi-Key</v>
      </c>
      <c r="J55" s="64" t="str">
        <f t="shared" si="3"/>
        <v>WM5276-ND</v>
      </c>
      <c r="K55" s="78">
        <f t="shared" si="4"/>
        <v>79.792000000000002</v>
      </c>
      <c r="L55" s="3">
        <v>16</v>
      </c>
      <c r="M55" s="80" t="s">
        <v>210</v>
      </c>
      <c r="N55" s="106" t="s">
        <v>250</v>
      </c>
      <c r="O55" s="82">
        <v>558524</v>
      </c>
      <c r="P55" s="3">
        <v>16</v>
      </c>
      <c r="Q55" s="83">
        <v>89.363789999999995</v>
      </c>
      <c r="R55" s="43"/>
      <c r="S55" s="106" t="s">
        <v>212</v>
      </c>
      <c r="T55" s="79" t="s">
        <v>314</v>
      </c>
      <c r="U55" s="83" t="s">
        <v>334</v>
      </c>
      <c r="V55" s="43">
        <v>16</v>
      </c>
      <c r="W55" s="83"/>
      <c r="Y55" s="79" t="s">
        <v>211</v>
      </c>
      <c r="Z55" s="80" t="s">
        <v>366</v>
      </c>
      <c r="AA55" s="83">
        <v>4987</v>
      </c>
      <c r="AB55" s="3">
        <v>16</v>
      </c>
      <c r="AC55" s="83">
        <v>79.792000000000002</v>
      </c>
      <c r="AE55" s="28"/>
      <c r="AF55" s="28"/>
      <c r="AG55" s="28"/>
      <c r="AH55"/>
    </row>
    <row r="56" spans="1:34" s="3" customFormat="1" ht="15" x14ac:dyDescent="0.2">
      <c r="A56" s="6"/>
      <c r="B56" s="34">
        <f t="shared" si="0"/>
        <v>43</v>
      </c>
      <c r="C56" s="92" t="s">
        <v>79</v>
      </c>
      <c r="D56" s="35">
        <f t="shared" si="1"/>
        <v>1</v>
      </c>
      <c r="E56" s="94" t="s">
        <v>107</v>
      </c>
      <c r="F56" s="96" t="s">
        <v>149</v>
      </c>
      <c r="G56" s="99" t="s">
        <v>167</v>
      </c>
      <c r="H56" s="102" t="s">
        <v>207</v>
      </c>
      <c r="I56" s="63" t="str">
        <f t="shared" si="2"/>
        <v>Digi-Key</v>
      </c>
      <c r="J56" s="63" t="str">
        <f t="shared" si="3"/>
        <v>1195-1030-ND</v>
      </c>
      <c r="K56" s="77">
        <f t="shared" si="4"/>
        <v>54.2</v>
      </c>
      <c r="L56" s="3">
        <v>1</v>
      </c>
      <c r="M56" s="80" t="s">
        <v>210</v>
      </c>
      <c r="N56" s="106" t="s">
        <v>251</v>
      </c>
      <c r="O56" s="81">
        <v>6075784</v>
      </c>
      <c r="P56" s="3">
        <v>1</v>
      </c>
      <c r="Q56" s="83">
        <v>60.757840000000002</v>
      </c>
      <c r="R56" s="43"/>
      <c r="S56" s="106" t="s">
        <v>212</v>
      </c>
      <c r="T56" s="79" t="s">
        <v>315</v>
      </c>
      <c r="U56" s="83" t="s">
        <v>335</v>
      </c>
      <c r="V56" s="43">
        <v>1</v>
      </c>
      <c r="W56" s="83"/>
      <c r="Y56" s="79" t="s">
        <v>211</v>
      </c>
      <c r="Z56" s="80" t="s">
        <v>367</v>
      </c>
      <c r="AA56" s="83" t="s">
        <v>381</v>
      </c>
      <c r="AB56" s="3">
        <v>1</v>
      </c>
      <c r="AC56" s="107">
        <v>54.2</v>
      </c>
      <c r="AE56" s="28"/>
      <c r="AF56" s="28"/>
      <c r="AG56" s="28"/>
      <c r="AH56"/>
    </row>
    <row r="57" spans="1:34" ht="34.5" customHeight="1" x14ac:dyDescent="0.25">
      <c r="A57" s="6"/>
      <c r="B57" s="108" t="s">
        <v>5</v>
      </c>
      <c r="C57" s="109"/>
      <c r="D57" s="27" t="s">
        <v>25</v>
      </c>
      <c r="E57" s="57" t="s">
        <v>11</v>
      </c>
      <c r="F57" s="45"/>
      <c r="G57" s="26"/>
      <c r="H57" s="62"/>
      <c r="I57" s="60"/>
      <c r="J57" s="60"/>
      <c r="K57" s="27" t="s">
        <v>7</v>
      </c>
    </row>
    <row r="58" spans="1:34" ht="15" x14ac:dyDescent="0.2">
      <c r="A58" s="6"/>
      <c r="B58" s="9"/>
      <c r="C58" s="9" t="s">
        <v>8</v>
      </c>
      <c r="D58" s="76">
        <f>SUM(D14:D56)</f>
        <v>314</v>
      </c>
      <c r="E58" s="10"/>
      <c r="F58" s="33"/>
      <c r="G58" s="10"/>
      <c r="H58" s="10"/>
      <c r="I58" s="10"/>
      <c r="J58" s="9"/>
      <c r="K58" s="76">
        <f>SUM(K14:K56)</f>
        <v>412.50327999999996</v>
      </c>
      <c r="O58" s="29"/>
    </row>
    <row r="59" spans="1:34" ht="15.75" thickBot="1" x14ac:dyDescent="0.25">
      <c r="A59" s="6"/>
      <c r="B59" s="11"/>
      <c r="C59" s="12"/>
      <c r="D59" s="53"/>
      <c r="E59" s="13"/>
      <c r="F59" s="54"/>
      <c r="G59" s="13"/>
      <c r="H59" s="13"/>
      <c r="I59" s="13"/>
      <c r="J59" s="13"/>
      <c r="K59" s="72"/>
    </row>
    <row r="60" spans="1:34" x14ac:dyDescent="0.2">
      <c r="AD60" s="39"/>
    </row>
    <row r="61" spans="1:34" x14ac:dyDescent="0.2">
      <c r="C61" s="1"/>
      <c r="D61" s="1"/>
      <c r="E61" s="1"/>
      <c r="AD61" s="39"/>
    </row>
    <row r="62" spans="1:34" x14ac:dyDescent="0.2">
      <c r="C62" s="1"/>
      <c r="D62" s="1"/>
      <c r="E62" s="1"/>
    </row>
    <row r="63" spans="1:34" x14ac:dyDescent="0.2">
      <c r="C63" s="1"/>
      <c r="D63" s="1"/>
      <c r="E63" s="1"/>
    </row>
    <row r="64" spans="1:34" x14ac:dyDescent="0.2">
      <c r="AD64" s="39"/>
    </row>
    <row r="65" spans="30:30" x14ac:dyDescent="0.2">
      <c r="AD65" s="39"/>
    </row>
  </sheetData>
  <mergeCells count="4">
    <mergeCell ref="B57:C57"/>
    <mergeCell ref="M12:Q12"/>
    <mergeCell ref="S12:W12"/>
    <mergeCell ref="Y12:AC12"/>
  </mergeCells>
  <phoneticPr fontId="0" type="noConversion"/>
  <pageMargins left="0.23622047244094491" right="0.19685039370078741" top="0.55118110236220474" bottom="0.35433070866141736" header="0.55118110236220474" footer="0.18"/>
  <pageSetup paperSize="9" scale="48" fitToHeight="0" orientation="landscape" horizontalDpi="200" verticalDpi="200" r:id="rId1"/>
  <headerFooter alignWithMargins="0">
    <oddFooter>&amp;L&amp;16UHM-HEPG-ID Laboratory&amp;C&amp;16&amp;F&amp;R&amp;16&amp;D     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Part List Report</vt:lpstr>
      <vt:lpstr>'Part List Report'!Print_Area</vt:lpstr>
      <vt:lpstr>'Part List Report'!Print_Titles</vt:lpstr>
    </vt:vector>
  </TitlesOfParts>
  <Company>Altium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Orel</dc:creator>
  <cp:lastModifiedBy>Peter Orel</cp:lastModifiedBy>
  <cp:lastPrinted>2015-10-01T22:27:54Z</cp:lastPrinted>
  <dcterms:created xsi:type="dcterms:W3CDTF">2002-11-05T15:28:02Z</dcterms:created>
  <dcterms:modified xsi:type="dcterms:W3CDTF">2015-10-01T22:30:12Z</dcterms:modified>
</cp:coreProperties>
</file>