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_UHM\IDlab\_Projects\Compact_Scifi_Tracker\PowerBoard\Ver_B\DOC\Sources\"/>
    </mc:Choice>
  </mc:AlternateContent>
  <bookViews>
    <workbookView xWindow="8955" yWindow="585" windowWidth="15480" windowHeight="11640"/>
  </bookViews>
  <sheets>
    <sheet name="Part List Report" sheetId="3" r:id="rId1"/>
  </sheets>
  <definedNames>
    <definedName name="_xlnm.Print_Area" localSheetId="0">'Part List Report'!$A$1:$K$125</definedName>
    <definedName name="_xlnm.Print_Titles" localSheetId="0">'Part List Report'!$13:$13</definedName>
  </definedNames>
  <calcPr calcId="152511"/>
</workbook>
</file>

<file path=xl/calcChain.xml><?xml version="1.0" encoding="utf-8"?>
<calcChain xmlns="http://schemas.openxmlformats.org/spreadsheetml/2006/main">
  <c r="AC17" i="3" l="1"/>
  <c r="K58" i="3" l="1"/>
  <c r="J58" i="3"/>
  <c r="I58" i="3"/>
  <c r="D58" i="3"/>
  <c r="B58" i="3"/>
  <c r="K57" i="3"/>
  <c r="J57" i="3"/>
  <c r="I57" i="3"/>
  <c r="D57" i="3"/>
  <c r="B57" i="3"/>
  <c r="K56" i="3"/>
  <c r="J56" i="3"/>
  <c r="I56" i="3"/>
  <c r="D56" i="3"/>
  <c r="B56" i="3"/>
  <c r="K55" i="3"/>
  <c r="J55" i="3"/>
  <c r="I55" i="3"/>
  <c r="D55" i="3"/>
  <c r="B55" i="3"/>
  <c r="K54" i="3"/>
  <c r="J54" i="3"/>
  <c r="I54" i="3"/>
  <c r="D54" i="3"/>
  <c r="B54" i="3"/>
  <c r="K53" i="3"/>
  <c r="J53" i="3"/>
  <c r="I53" i="3"/>
  <c r="D53" i="3"/>
  <c r="B53" i="3"/>
  <c r="K52" i="3"/>
  <c r="J52" i="3"/>
  <c r="I52" i="3"/>
  <c r="D52" i="3"/>
  <c r="B52" i="3"/>
  <c r="K51" i="3"/>
  <c r="J51" i="3"/>
  <c r="I51" i="3"/>
  <c r="D51" i="3"/>
  <c r="B51" i="3"/>
  <c r="K50" i="3"/>
  <c r="J50" i="3"/>
  <c r="I50" i="3"/>
  <c r="D50" i="3"/>
  <c r="B50" i="3"/>
  <c r="K49" i="3"/>
  <c r="J49" i="3"/>
  <c r="I49" i="3"/>
  <c r="D49" i="3"/>
  <c r="B49" i="3"/>
  <c r="K48" i="3"/>
  <c r="J48" i="3"/>
  <c r="I48" i="3"/>
  <c r="D48" i="3"/>
  <c r="B48" i="3"/>
  <c r="K47" i="3"/>
  <c r="J47" i="3"/>
  <c r="I47" i="3"/>
  <c r="D47" i="3"/>
  <c r="B47" i="3"/>
  <c r="K46" i="3"/>
  <c r="J46" i="3"/>
  <c r="I46" i="3"/>
  <c r="D46" i="3"/>
  <c r="B46" i="3"/>
  <c r="K45" i="3"/>
  <c r="J45" i="3"/>
  <c r="I45" i="3"/>
  <c r="D45" i="3"/>
  <c r="B45" i="3"/>
  <c r="K44" i="3"/>
  <c r="J44" i="3"/>
  <c r="I44" i="3"/>
  <c r="D44" i="3"/>
  <c r="B44" i="3"/>
  <c r="K43" i="3"/>
  <c r="J43" i="3"/>
  <c r="I43" i="3"/>
  <c r="D43" i="3"/>
  <c r="B43" i="3"/>
  <c r="K42" i="3"/>
  <c r="J42" i="3"/>
  <c r="I42" i="3"/>
  <c r="D42" i="3"/>
  <c r="B42" i="3"/>
  <c r="K41" i="3"/>
  <c r="J41" i="3"/>
  <c r="I41" i="3"/>
  <c r="D41" i="3"/>
  <c r="B41" i="3"/>
  <c r="K40" i="3"/>
  <c r="J40" i="3"/>
  <c r="I40" i="3"/>
  <c r="D40" i="3"/>
  <c r="B40" i="3"/>
  <c r="K39" i="3"/>
  <c r="J39" i="3"/>
  <c r="I39" i="3"/>
  <c r="D39" i="3"/>
  <c r="B39" i="3"/>
  <c r="K38" i="3"/>
  <c r="J38" i="3"/>
  <c r="I38" i="3"/>
  <c r="D38" i="3"/>
  <c r="B38" i="3"/>
  <c r="K37" i="3"/>
  <c r="J37" i="3"/>
  <c r="I37" i="3"/>
  <c r="D37" i="3"/>
  <c r="B37" i="3"/>
  <c r="K36" i="3"/>
  <c r="J36" i="3"/>
  <c r="I36" i="3"/>
  <c r="D36" i="3"/>
  <c r="B36" i="3"/>
  <c r="K35" i="3"/>
  <c r="J35" i="3"/>
  <c r="I35" i="3"/>
  <c r="D35" i="3"/>
  <c r="B35" i="3"/>
  <c r="K34" i="3"/>
  <c r="J34" i="3"/>
  <c r="I34" i="3"/>
  <c r="D34" i="3"/>
  <c r="B34" i="3"/>
  <c r="K33" i="3"/>
  <c r="J33" i="3"/>
  <c r="I33" i="3"/>
  <c r="D33" i="3"/>
  <c r="B33" i="3"/>
  <c r="K32" i="3"/>
  <c r="J32" i="3"/>
  <c r="I32" i="3"/>
  <c r="D32" i="3"/>
  <c r="B32" i="3"/>
  <c r="K31" i="3"/>
  <c r="J31" i="3"/>
  <c r="I31" i="3"/>
  <c r="D31" i="3"/>
  <c r="B31" i="3"/>
  <c r="K30" i="3"/>
  <c r="J30" i="3"/>
  <c r="I30" i="3"/>
  <c r="D30" i="3"/>
  <c r="B30" i="3"/>
  <c r="K29" i="3"/>
  <c r="J29" i="3"/>
  <c r="I29" i="3"/>
  <c r="D29" i="3"/>
  <c r="B29" i="3"/>
  <c r="K28" i="3"/>
  <c r="J28" i="3"/>
  <c r="I28" i="3"/>
  <c r="D28" i="3"/>
  <c r="B28" i="3"/>
  <c r="K27" i="3"/>
  <c r="J27" i="3"/>
  <c r="I27" i="3"/>
  <c r="D27" i="3"/>
  <c r="B27" i="3"/>
  <c r="K26" i="3"/>
  <c r="J26" i="3"/>
  <c r="I26" i="3"/>
  <c r="D26" i="3"/>
  <c r="B26" i="3"/>
  <c r="K25" i="3"/>
  <c r="J25" i="3"/>
  <c r="I25" i="3"/>
  <c r="D25" i="3"/>
  <c r="B25" i="3"/>
  <c r="K24" i="3"/>
  <c r="J24" i="3"/>
  <c r="I24" i="3"/>
  <c r="D24" i="3"/>
  <c r="B24" i="3"/>
  <c r="K23" i="3"/>
  <c r="J23" i="3"/>
  <c r="I23" i="3"/>
  <c r="D23" i="3"/>
  <c r="B23" i="3"/>
  <c r="K22" i="3"/>
  <c r="J22" i="3"/>
  <c r="I22" i="3"/>
  <c r="D22" i="3"/>
  <c r="B22" i="3"/>
  <c r="K21" i="3"/>
  <c r="J21" i="3"/>
  <c r="I21" i="3"/>
  <c r="D21" i="3"/>
  <c r="B21" i="3"/>
  <c r="K20" i="3"/>
  <c r="J20" i="3"/>
  <c r="I20" i="3"/>
  <c r="D20" i="3"/>
  <c r="B20" i="3"/>
  <c r="K19" i="3"/>
  <c r="J19" i="3"/>
  <c r="I19" i="3"/>
  <c r="D19" i="3"/>
  <c r="B19" i="3"/>
  <c r="K18" i="3"/>
  <c r="J18" i="3"/>
  <c r="I18" i="3"/>
  <c r="D18" i="3"/>
  <c r="B18" i="3"/>
  <c r="K17" i="3"/>
  <c r="J17" i="3"/>
  <c r="I17" i="3"/>
  <c r="D17" i="3"/>
  <c r="B17" i="3"/>
  <c r="K16" i="3"/>
  <c r="J16" i="3"/>
  <c r="I16" i="3"/>
  <c r="D16" i="3"/>
  <c r="B16" i="3"/>
  <c r="I15" i="3" l="1"/>
  <c r="I14" i="3"/>
  <c r="J15" i="3"/>
  <c r="J14" i="3"/>
  <c r="K14" i="3"/>
  <c r="K15" i="3"/>
  <c r="D15" i="3"/>
  <c r="D60" i="3"/>
  <c r="D14" i="3"/>
  <c r="E9" i="3"/>
  <c r="D9" i="3"/>
  <c r="B15" i="3"/>
  <c r="B14" i="3"/>
  <c r="K60" i="3" l="1"/>
</calcChain>
</file>

<file path=xl/sharedStrings.xml><?xml version="1.0" encoding="utf-8"?>
<sst xmlns="http://schemas.openxmlformats.org/spreadsheetml/2006/main" count="636" uniqueCount="391">
  <si>
    <t>Source Data From:</t>
  </si>
  <si>
    <t>Project:</t>
  </si>
  <si>
    <t>Variant:</t>
  </si>
  <si>
    <t>Print Date:</t>
  </si>
  <si>
    <t>Report Date:</t>
  </si>
  <si>
    <t>Approved</t>
  </si>
  <si>
    <t>#</t>
  </si>
  <si>
    <t>Total Price</t>
  </si>
  <si>
    <t>Total components:</t>
  </si>
  <si>
    <t>Note:  The components listed in this document can be purchased from different suppliers, following the original manufacturer's part number.</t>
  </si>
  <si>
    <t xml:space="preserve">          Standard components (resistors and capacitors) can be produced by different manufacturers, however they must adhere to the quality requirements specified for the original components defined in this document.</t>
  </si>
  <si>
    <t>Notes:</t>
  </si>
  <si>
    <t>IDLAB Design #:</t>
  </si>
  <si>
    <t>High Energy Physics Group</t>
  </si>
  <si>
    <t>Instrumentation Development Lab</t>
  </si>
  <si>
    <t xml:space="preserve">          For all other components, the purchasing and assembly of alternatives, not specified in this document, must be authorized by the Instrumentation Development Laboratory</t>
  </si>
  <si>
    <t>Revision:</t>
  </si>
  <si>
    <t>per unit</t>
  </si>
  <si>
    <t>Supplier 1 Data</t>
  </si>
  <si>
    <t>Supplier 2 Data</t>
  </si>
  <si>
    <t>Supplier 3 Data</t>
  </si>
  <si>
    <t>Supplier</t>
  </si>
  <si>
    <t>Supplier Part Number</t>
  </si>
  <si>
    <t>Supplier Subtotal</t>
  </si>
  <si>
    <t>Quantity per Board</t>
  </si>
  <si>
    <t>Total Quantity per Board</t>
  </si>
  <si>
    <t>Bill Of Material per Board</t>
  </si>
  <si>
    <t/>
  </si>
  <si>
    <t>Compact SciFi Tracker</t>
  </si>
  <si>
    <t>IDL_15_30_B.PrjPcb</t>
  </si>
  <si>
    <t>CSciFi Power Supply</t>
  </si>
  <si>
    <t>B</t>
  </si>
  <si>
    <t>None</t>
  </si>
  <si>
    <t>IDL_15_30</t>
  </si>
  <si>
    <t>16:28:19</t>
  </si>
  <si>
    <t>20. avg 2015</t>
  </si>
  <si>
    <t>Designator</t>
  </si>
  <si>
    <t>FID1, FID2</t>
  </si>
  <si>
    <t>PCB1</t>
  </si>
  <si>
    <t>K2</t>
  </si>
  <si>
    <t>C1, C2, C4, C5, C8, C9, C10, C11, C16, C17, C19, C20, C23, C24, C25, C26, C32, C33, C35, C36, C41, C42, C43, C44, C48, C49, C51, C52, C58, C61, C64</t>
  </si>
  <si>
    <t>C3, C18, C34, C71, C72, C73</t>
  </si>
  <si>
    <t>C6, C21, C37, C53, C59, C60, C69</t>
  </si>
  <si>
    <t>C7, C22, C40, C50</t>
  </si>
  <si>
    <t>C12, C13, C14, C27, C28, C29, C38, C39, C46, C54, C55</t>
  </si>
  <si>
    <t>C15, C30, C45, C56</t>
  </si>
  <si>
    <t>C31</t>
  </si>
  <si>
    <t>C47</t>
  </si>
  <si>
    <t>C57</t>
  </si>
  <si>
    <t>C62, C63, C65, C68, C70</t>
  </si>
  <si>
    <t>C66, C67</t>
  </si>
  <si>
    <t>D1</t>
  </si>
  <si>
    <t>F1</t>
  </si>
  <si>
    <t>FB1, FB2, FB3</t>
  </si>
  <si>
    <t>FB4</t>
  </si>
  <si>
    <t>Q1</t>
  </si>
  <si>
    <t>Q2</t>
  </si>
  <si>
    <t>R1</t>
  </si>
  <si>
    <t>R2, R7, R12, R22, R26</t>
  </si>
  <si>
    <t>R3</t>
  </si>
  <si>
    <t>R4, R9, R14, R21, R24</t>
  </si>
  <si>
    <t>R5, R10, R16, R17, R20, R25, R29, R30, R31, R32</t>
  </si>
  <si>
    <t>R6</t>
  </si>
  <si>
    <t>R8</t>
  </si>
  <si>
    <t>R11</t>
  </si>
  <si>
    <t>R13</t>
  </si>
  <si>
    <t>R15</t>
  </si>
  <si>
    <t>R18</t>
  </si>
  <si>
    <t>R19</t>
  </si>
  <si>
    <t>R23</t>
  </si>
  <si>
    <t>R27, R33</t>
  </si>
  <si>
    <t>R28</t>
  </si>
  <si>
    <t>U1, U3</t>
  </si>
  <si>
    <t>U2, U4, U5, U7</t>
  </si>
  <si>
    <t>U6</t>
  </si>
  <si>
    <t>U8</t>
  </si>
  <si>
    <t>U10</t>
  </si>
  <si>
    <t>U11</t>
  </si>
  <si>
    <t>U12</t>
  </si>
  <si>
    <t>K1</t>
  </si>
  <si>
    <t>K4, K5, K6, K7, K8</t>
  </si>
  <si>
    <t>U9</t>
  </si>
  <si>
    <t>Description</t>
  </si>
  <si>
    <t>Fiducial top round open mask</t>
  </si>
  <si>
    <t>Printed Circuit Board 4 layer FR4 1.6mm 35um Cu</t>
  </si>
  <si>
    <t>Connector IDC 10 pin vertical 1.27mm SMD</t>
  </si>
  <si>
    <t>Capacitor chip ceramic 1206 16V X7R</t>
  </si>
  <si>
    <t>Capacitor chip ceramic 1210 16V X5R</t>
  </si>
  <si>
    <t>Capacitor chip ceramic 0805 25V X7R</t>
  </si>
  <si>
    <t>Capacitor tantal smd 7343-43 16V 50mResr</t>
  </si>
  <si>
    <t>Capacitor Aluminium Polymer, High Ripple, smd 7343-43 6.3V 7mResr</t>
  </si>
  <si>
    <t>Capacitor chip ceramic 0603 25V X7R</t>
  </si>
  <si>
    <t>Capacitor chip ceramic 0603 50V X7R</t>
  </si>
  <si>
    <t>Capacitor chip ceramic 1210 50V X7R</t>
  </si>
  <si>
    <t>Capacitor chip ceramic 0402 50V X7R</t>
  </si>
  <si>
    <t>Capacitor chip ceramic 1206 100V X7R</t>
  </si>
  <si>
    <t>Schottky diode 6A 30V 500ns 0.36Vf</t>
  </si>
  <si>
    <t>PolySwitch Fuse SMD 1812 16V 5A</t>
  </si>
  <si>
    <t>Feritte filter smd 2220 5A 10mRdc 150Rac</t>
  </si>
  <si>
    <t>Feritte filter smd 0603 0.2A 1Rdc</t>
  </si>
  <si>
    <t>P-Channel MOSFET 50V 0.13A 10R</t>
  </si>
  <si>
    <t>N-Channel MOSFET 60V, 0.5A, 0.3W</t>
  </si>
  <si>
    <t>Chip Resistor 0603 100mW 1% 100ppm</t>
  </si>
  <si>
    <t>Low drop low noise regulator 3A  DDPak</t>
  </si>
  <si>
    <t>3A SIMPLE SWITCHER® Power Module for High Output Voltage</t>
  </si>
  <si>
    <t>Negative Low drop regulator 3A</t>
  </si>
  <si>
    <t>500mA, Low Noise, LDO</t>
  </si>
  <si>
    <t>12-Bit Vout DAC 12 bit 4.096IntREF ResetToZero</t>
  </si>
  <si>
    <t>Zero-Drift Operational Amplifier</t>
  </si>
  <si>
    <t>Reference 4.096V 10ppm 5mA</t>
  </si>
  <si>
    <t>Connector Header 4 pin rigth-angle SMD 3mm 4A</t>
  </si>
  <si>
    <t>Connector Header 2 pin vertical SMD 3mm 4A</t>
  </si>
  <si>
    <t>Regulated, Low Ripple High Voltage DC/DC Converter</t>
  </si>
  <si>
    <t>Comment</t>
  </si>
  <si>
    <t>FIDRT</t>
  </si>
  <si>
    <t>PCB...</t>
  </si>
  <si>
    <t>IDC10pin LPV</t>
  </si>
  <si>
    <t>10uF</t>
  </si>
  <si>
    <t>100uF</t>
  </si>
  <si>
    <t>1uF</t>
  </si>
  <si>
    <t>330uF</t>
  </si>
  <si>
    <t>220uF</t>
  </si>
  <si>
    <t>470nF</t>
  </si>
  <si>
    <t>22nF</t>
  </si>
  <si>
    <t>10nF</t>
  </si>
  <si>
    <t>100nF</t>
  </si>
  <si>
    <t>PMEG3050EP</t>
  </si>
  <si>
    <t>16V 5A</t>
  </si>
  <si>
    <t>74279224151</t>
  </si>
  <si>
    <t>600Rac</t>
  </si>
  <si>
    <t>BSS84</t>
  </si>
  <si>
    <t>Q-MMBF170</t>
  </si>
  <si>
    <t>3k0</t>
  </si>
  <si>
    <t>4k7</t>
  </si>
  <si>
    <t>11k0</t>
  </si>
  <si>
    <t>1k07</t>
  </si>
  <si>
    <t>10k0</t>
  </si>
  <si>
    <t>5k76</t>
  </si>
  <si>
    <t>27k4</t>
  </si>
  <si>
    <t>6k2</t>
  </si>
  <si>
    <t>2k37</t>
  </si>
  <si>
    <t>2k15</t>
  </si>
  <si>
    <t>20k</t>
  </si>
  <si>
    <t>3k40</t>
  </si>
  <si>
    <t>3k32</t>
  </si>
  <si>
    <t>12k</t>
  </si>
  <si>
    <t>100R</t>
  </si>
  <si>
    <t>LDO_LT1764AEQ</t>
  </si>
  <si>
    <t>LMZ23605H</t>
  </si>
  <si>
    <t>LDO_LT1185CQ</t>
  </si>
  <si>
    <t>LT1763CS8</t>
  </si>
  <si>
    <t>LTC2630-HZ12</t>
  </si>
  <si>
    <t>LTC2050CS5</t>
  </si>
  <si>
    <t>LT1790ACS6-4.096</t>
  </si>
  <si>
    <t>43650-0413</t>
  </si>
  <si>
    <t>43650-0225</t>
  </si>
  <si>
    <t>SIP90</t>
  </si>
  <si>
    <t>Manufacturer</t>
  </si>
  <si>
    <t>PCB Universe</t>
  </si>
  <si>
    <t>FCI</t>
  </si>
  <si>
    <t>TDK</t>
  </si>
  <si>
    <t>Kemet</t>
  </si>
  <si>
    <t>Panasonic</t>
  </si>
  <si>
    <t>Murata</t>
  </si>
  <si>
    <t>NXP</t>
  </si>
  <si>
    <t>TE Connectivity</t>
  </si>
  <si>
    <t>Wurth</t>
  </si>
  <si>
    <t>ON Semiconductor</t>
  </si>
  <si>
    <t>Linear Technology</t>
  </si>
  <si>
    <t>Texas Instruments</t>
  </si>
  <si>
    <t>Linear Technologies, Farnell</t>
  </si>
  <si>
    <t>Molex</t>
  </si>
  <si>
    <t>Emco</t>
  </si>
  <si>
    <t>Manufacturer No</t>
  </si>
  <si>
    <t>20021521-00010T1LF</t>
  </si>
  <si>
    <t>C3216X7R1C106M160AC</t>
  </si>
  <si>
    <t>C1210C107M4PAC7800</t>
  </si>
  <si>
    <t>C0805C105K3RACTU</t>
  </si>
  <si>
    <t>T521X337M016ATE050</t>
  </si>
  <si>
    <t>EEF-UE0J221LR</t>
  </si>
  <si>
    <t>GRM188R71E474KA12D</t>
  </si>
  <si>
    <t>C1608X7R1H223K080AA</t>
  </si>
  <si>
    <t>GRM32ER71H106KA12L</t>
  </si>
  <si>
    <t>GRM188R71H103KA01D</t>
  </si>
  <si>
    <t>C1005X7R1H104K050BB</t>
  </si>
  <si>
    <t>C3216X7R2A105K160AA</t>
  </si>
  <si>
    <t>PMEG3050EP,115</t>
  </si>
  <si>
    <t>MINISMDC260F/16-2</t>
  </si>
  <si>
    <t>BLM18HG601SN1</t>
  </si>
  <si>
    <t>MMBF170</t>
  </si>
  <si>
    <t>ERJ-3EKF3001V</t>
  </si>
  <si>
    <t>ERJ-3EKF4701V</t>
  </si>
  <si>
    <t>ERJ-3EKF1102V</t>
  </si>
  <si>
    <t>ERJ-3EKF1071V</t>
  </si>
  <si>
    <t>ERJ-3EKF1002V</t>
  </si>
  <si>
    <t>ERJ-3EKF5761V</t>
  </si>
  <si>
    <t>ERJ-3EKF2742V</t>
  </si>
  <si>
    <t>ERJ-3EKF6201V</t>
  </si>
  <si>
    <t>ERJ-3EKF2371V</t>
  </si>
  <si>
    <t>ERJ-3EKF2151V</t>
  </si>
  <si>
    <t>ERJ-3EKF2002V</t>
  </si>
  <si>
    <t>ERJ-1GEF3401C</t>
  </si>
  <si>
    <t>ERJ-3EKF3321V</t>
  </si>
  <si>
    <t>ERJ-3EKF1202V</t>
  </si>
  <si>
    <t>ERJ-3EKF1000V</t>
  </si>
  <si>
    <t>LT1764AEQ#TRPBF</t>
  </si>
  <si>
    <t>LMZ23605TZE/NOPB</t>
  </si>
  <si>
    <t>LT1185CQ#PBF</t>
  </si>
  <si>
    <t>LT1763CS8#PBF</t>
  </si>
  <si>
    <t>LTC2630AISC6-HZ12#TRMPBF</t>
  </si>
  <si>
    <t>LTC2050CS5#TRMPBF</t>
  </si>
  <si>
    <t>LT1790ACS6-4.096#TRMPBF</t>
  </si>
  <si>
    <t>436500413</t>
  </si>
  <si>
    <t>0436500225</t>
  </si>
  <si>
    <t>Quantity</t>
  </si>
  <si>
    <t>Supplier 1</t>
  </si>
  <si>
    <t>Mouser</t>
  </si>
  <si>
    <t>Newark</t>
  </si>
  <si>
    <t>Digi-Key</t>
  </si>
  <si>
    <t>EMCO</t>
  </si>
  <si>
    <t>Supplier Part Number 1</t>
  </si>
  <si>
    <t>649-200215210010T1LF</t>
  </si>
  <si>
    <t>90R7789</t>
  </si>
  <si>
    <t>399-11270-1-ND</t>
  </si>
  <si>
    <t>93K6001</t>
  </si>
  <si>
    <t>80-T521X337M16ATE50</t>
  </si>
  <si>
    <t>667-EEF-UE0J221LR</t>
  </si>
  <si>
    <t>72W1809</t>
  </si>
  <si>
    <t>810-C1608X7R1H223K</t>
  </si>
  <si>
    <t>29X1411</t>
  </si>
  <si>
    <t>81-GRM39X103K50D</t>
  </si>
  <si>
    <t>810-C1005X7R1H104K</t>
  </si>
  <si>
    <t>445-4467-1-ND</t>
  </si>
  <si>
    <t>771-PMEG3050EP115</t>
  </si>
  <si>
    <t>650-MINISMDC260F/162</t>
  </si>
  <si>
    <t>732-3423-1-ND</t>
  </si>
  <si>
    <t>490-1033-6-ND</t>
  </si>
  <si>
    <t>75R4702</t>
  </si>
  <si>
    <t>863-MMBF170LT1G</t>
  </si>
  <si>
    <t>97W7337</t>
  </si>
  <si>
    <t>64R5349</t>
  </si>
  <si>
    <t>P11.0KHCT-ND</t>
  </si>
  <si>
    <t>53W4509</t>
  </si>
  <si>
    <t>64R5309</t>
  </si>
  <si>
    <t>P5.76KHCT-ND</t>
  </si>
  <si>
    <t>97W7328</t>
  </si>
  <si>
    <t>667-ERJ-3EKF6201V</t>
  </si>
  <si>
    <t>P2.37KHCT-ND</t>
  </si>
  <si>
    <t>97W7297</t>
  </si>
  <si>
    <t>P20.0KHCT-ND</t>
  </si>
  <si>
    <t>667-ERJ-1GEF3401C</t>
  </si>
  <si>
    <t>P3.32KHCT-ND</t>
  </si>
  <si>
    <t>667-ERJ-3EKF1202V</t>
  </si>
  <si>
    <t>667-ERJ-3EKF1000V</t>
  </si>
  <si>
    <t>511-LD29300P2MTR</t>
  </si>
  <si>
    <t>926-LMZ23605TZE/NOPB</t>
  </si>
  <si>
    <t>LT1185CQ#PBF-ND</t>
  </si>
  <si>
    <t>LT1763CS8#PBF-ND</t>
  </si>
  <si>
    <t>56M6136</t>
  </si>
  <si>
    <t>62X8173</t>
  </si>
  <si>
    <t>LT1790ACS6-4.096#TRMPBFCT-ND</t>
  </si>
  <si>
    <t>WM9176CT-ND</t>
  </si>
  <si>
    <t>538-43650-0225</t>
  </si>
  <si>
    <t>Supplier Unit Price 1</t>
  </si>
  <si>
    <t>0,336</t>
  </si>
  <si>
    <t>2,51</t>
  </si>
  <si>
    <t>0,208</t>
  </si>
  <si>
    <t>0,10956</t>
  </si>
  <si>
    <t>0,16397</t>
  </si>
  <si>
    <t>0,49</t>
  </si>
  <si>
    <t>0,50219</t>
  </si>
  <si>
    <t>0,63307</t>
  </si>
  <si>
    <t>1,23</t>
  </si>
  <si>
    <t>0,19</t>
  </si>
  <si>
    <t>0,059</t>
  </si>
  <si>
    <t>0,36028</t>
  </si>
  <si>
    <t>0,10</t>
  </si>
  <si>
    <t>0,11985</t>
  </si>
  <si>
    <t>7,29</t>
  </si>
  <si>
    <t>4,15</t>
  </si>
  <si>
    <t>7,01</t>
  </si>
  <si>
    <t>3,02</t>
  </si>
  <si>
    <t>Supplier Order Qty 1</t>
  </si>
  <si>
    <t>Supplier Subtotal 1</t>
  </si>
  <si>
    <t>Supplier 2</t>
  </si>
  <si>
    <t>Supplier Part Number 2</t>
  </si>
  <si>
    <t>609-4054-ND</t>
  </si>
  <si>
    <t>810-C3216X7R1C106M</t>
  </si>
  <si>
    <t>963-EMK325ABJ107MM-T</t>
  </si>
  <si>
    <t>80-C0805C105K3R</t>
  </si>
  <si>
    <t>94T3686</t>
  </si>
  <si>
    <t>PCE4263CT-ND</t>
  </si>
  <si>
    <t>81-GRM188R71E474KA12</t>
  </si>
  <si>
    <t>445-1312-6-ND</t>
  </si>
  <si>
    <t>81-GRM32ER71H106KA2L</t>
  </si>
  <si>
    <t>490-1512-1-ND</t>
  </si>
  <si>
    <t>445-5932-1-ND</t>
  </si>
  <si>
    <t>810-C3216X7R2A105K</t>
  </si>
  <si>
    <t>85W3398</t>
  </si>
  <si>
    <t>45Y6034</t>
  </si>
  <si>
    <t>710-74279224151</t>
  </si>
  <si>
    <t>73M9104</t>
  </si>
  <si>
    <t>771-BSS84-T/R</t>
  </si>
  <si>
    <t>88H4781</t>
  </si>
  <si>
    <t>667-ERJ-3EKF3001V</t>
  </si>
  <si>
    <t>667-ERJ-3EKF4701V</t>
  </si>
  <si>
    <t>667-ERJ-3EKF1102V</t>
  </si>
  <si>
    <t>P1.07KHCT-ND</t>
  </si>
  <si>
    <t>P10.0KHCT-ND</t>
  </si>
  <si>
    <t>97W7413</t>
  </si>
  <si>
    <t>P27.4KHCT-ND</t>
  </si>
  <si>
    <t>53W4660</t>
  </si>
  <si>
    <t>65T8386</t>
  </si>
  <si>
    <t>P2.15KHCT-ND</t>
  </si>
  <si>
    <t>65T8367</t>
  </si>
  <si>
    <t>P3.40KABCT-ND</t>
  </si>
  <si>
    <t>97W7352</t>
  </si>
  <si>
    <t>64R5315</t>
  </si>
  <si>
    <t>P100HDKR-ND</t>
  </si>
  <si>
    <t>LT1764AEQ#PBF-ND</t>
  </si>
  <si>
    <t>47T7404</t>
  </si>
  <si>
    <t>57M2580</t>
  </si>
  <si>
    <t>57M6066</t>
  </si>
  <si>
    <t>LTC2630AISC6-HZ12#TRMPBFCT-ND</t>
  </si>
  <si>
    <t>LTC2050CS5#TRMPBFCT-ND</t>
  </si>
  <si>
    <t>57M6508</t>
  </si>
  <si>
    <t>538-43650-0413</t>
  </si>
  <si>
    <t>WM2638DKR-ND</t>
  </si>
  <si>
    <t>Supplier Unit Price 2</t>
  </si>
  <si>
    <t>1,10</t>
  </si>
  <si>
    <t>0,32131</t>
  </si>
  <si>
    <t>0,20735</t>
  </si>
  <si>
    <t>3,65</t>
  </si>
  <si>
    <t>0,15</t>
  </si>
  <si>
    <t>0,53528</t>
  </si>
  <si>
    <t>0,58</t>
  </si>
  <si>
    <t>0,003</t>
  </si>
  <si>
    <t>7,41</t>
  </si>
  <si>
    <t>4,21</t>
  </si>
  <si>
    <t>4,95</t>
  </si>
  <si>
    <t>2,90</t>
  </si>
  <si>
    <t>2,82</t>
  </si>
  <si>
    <t>Supplier Order Qty 2</t>
  </si>
  <si>
    <t>Supplier Subtotal 2</t>
  </si>
  <si>
    <t>Supplier 3</t>
  </si>
  <si>
    <t>Supplier Part Number 3</t>
  </si>
  <si>
    <t>445-1601-1-ND</t>
  </si>
  <si>
    <t>311-2052-1-ND</t>
  </si>
  <si>
    <t>399-8004-1-ND</t>
  </si>
  <si>
    <t>399-10365-1-ND</t>
  </si>
  <si>
    <t>490-3291-1-ND</t>
  </si>
  <si>
    <t>490-6544-1-ND</t>
  </si>
  <si>
    <t>38K1669</t>
  </si>
  <si>
    <t>04X3230</t>
  </si>
  <si>
    <t>568-6753-6-ND</t>
  </si>
  <si>
    <t>MINISMDC260F/16CT-ND</t>
  </si>
  <si>
    <t>81-BLM11HA601SG</t>
  </si>
  <si>
    <t>BSS84CT-ND</t>
  </si>
  <si>
    <t>MMBF170LT1GOSCT-ND</t>
  </si>
  <si>
    <t>P3.00KHCT-ND</t>
  </si>
  <si>
    <t>P4.70KHCT-ND</t>
  </si>
  <si>
    <t>65T8315</t>
  </si>
  <si>
    <t>667-ERJ-3EKF1071V</t>
  </si>
  <si>
    <t>667-ERJ-3EKF1002V</t>
  </si>
  <si>
    <t>667-ERJ-3EKF5761V</t>
  </si>
  <si>
    <t>667-ERJ-3EKF2742V</t>
  </si>
  <si>
    <t>P6.20KHCT-ND</t>
  </si>
  <si>
    <t>667-ERJ-3EKF2371V</t>
  </si>
  <si>
    <t>667-ERJ-3EKF2151V</t>
  </si>
  <si>
    <t>667-ERJ-3EKF2002V</t>
  </si>
  <si>
    <t>667-ERJ-3EKF3321V</t>
  </si>
  <si>
    <t>P12.0KHCT-ND</t>
  </si>
  <si>
    <t>64R5307</t>
  </si>
  <si>
    <t>LMZ23605TZ/NOPB-ND</t>
  </si>
  <si>
    <t>LT1763CS8#TRPBFCT-ND</t>
  </si>
  <si>
    <t>Supplier Unit Price 3</t>
  </si>
  <si>
    <t>0,294</t>
  </si>
  <si>
    <t>1,83</t>
  </si>
  <si>
    <t>6,23</t>
  </si>
  <si>
    <t>0,17</t>
  </si>
  <si>
    <t>0,73</t>
  </si>
  <si>
    <t>0,008</t>
  </si>
  <si>
    <t>0,52</t>
  </si>
  <si>
    <t>0,21838</t>
  </si>
  <si>
    <t>0,24</t>
  </si>
  <si>
    <t>0,34</t>
  </si>
  <si>
    <t>0,01544</t>
  </si>
  <si>
    <t>18,31</t>
  </si>
  <si>
    <t>4,78</t>
  </si>
  <si>
    <t>Supplier Order Qty 3</t>
  </si>
  <si>
    <t>Supplier Subtotal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</si>
</sst>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00"/>
    <numFmt numFmtId="165" formatCode="h:mm;@"/>
    <numFmt numFmtId="166" formatCode="0.000"/>
    <numFmt numFmtId="167" formatCode="dd/mm/yyyy;@"/>
  </numFmts>
  <fonts count="22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0"/>
      <color indexed="13"/>
      <name val="Arial"/>
      <family val="2"/>
      <charset val="238"/>
    </font>
    <font>
      <b/>
      <sz val="12"/>
      <color indexed="13"/>
      <name val="Arial"/>
      <family val="2"/>
      <charset val="238"/>
    </font>
    <font>
      <b/>
      <sz val="10"/>
      <color indexed="10"/>
      <name val="Arial"/>
      <family val="2"/>
    </font>
    <font>
      <sz val="9"/>
      <color indexed="10"/>
      <name val="Arial"/>
      <family val="2"/>
    </font>
    <font>
      <b/>
      <sz val="24"/>
      <color indexed="10"/>
      <name val="Arial"/>
      <family val="2"/>
    </font>
    <font>
      <sz val="12"/>
      <color indexed="10"/>
      <name val="Arial"/>
      <family val="2"/>
    </font>
    <font>
      <b/>
      <sz val="12"/>
      <color indexed="13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color indexed="10"/>
      <name val="Arial"/>
      <family val="2"/>
    </font>
    <font>
      <b/>
      <sz val="14"/>
      <color indexed="10"/>
      <name val="Arial"/>
      <family val="2"/>
    </font>
    <font>
      <sz val="14"/>
      <color indexed="10"/>
      <name val="Arial"/>
      <family val="2"/>
    </font>
    <font>
      <b/>
      <sz val="24"/>
      <color indexed="13"/>
      <name val="Arial"/>
      <family val="2"/>
      <charset val="238"/>
    </font>
    <font>
      <b/>
      <sz val="20"/>
      <color indexed="10"/>
      <name val="Arial"/>
      <family val="2"/>
    </font>
    <font>
      <sz val="11"/>
      <color rgb="FF006100"/>
      <name val="Calibri"/>
      <family val="2"/>
      <scheme val="minor"/>
    </font>
    <font>
      <sz val="12"/>
      <color rgb="FFFF0000"/>
      <name val="Arial"/>
      <family val="2"/>
      <charset val="238"/>
    </font>
    <font>
      <sz val="12"/>
      <color rgb="FFFF0000"/>
      <name val="Arial"/>
      <family val="2"/>
    </font>
    <font>
      <sz val="14"/>
      <color rgb="FF002060"/>
      <name val="Arial"/>
      <family val="2"/>
    </font>
    <font>
      <b/>
      <sz val="11"/>
      <color rgb="FF0061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C6EFCE"/>
      </patternFill>
    </fill>
    <fill>
      <patternFill patternType="solid">
        <fgColor rgb="FFEDFFFF"/>
        <bgColor indexed="64"/>
      </patternFill>
    </fill>
    <fill>
      <patternFill patternType="solid">
        <fgColor rgb="FFD5EAFF"/>
        <bgColor indexed="64"/>
      </patternFill>
    </fill>
  </fills>
  <borders count="30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7" fillId="4" borderId="0" applyNumberFormat="0" applyBorder="0" applyAlignment="0" applyProtection="0"/>
  </cellStyleXfs>
  <cellXfs count="115">
    <xf numFmtId="0" fontId="0" fillId="0" borderId="0" xfId="0"/>
    <xf numFmtId="0" fontId="0" fillId="0" borderId="0" xfId="0" applyAlignment="1">
      <alignment vertical="top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top"/>
    </xf>
    <xf numFmtId="0" fontId="0" fillId="0" borderId="0" xfId="0" applyAlignment="1">
      <alignment horizontal="left" vertical="top"/>
    </xf>
    <xf numFmtId="0" fontId="3" fillId="2" borderId="0" xfId="0" applyFont="1" applyFill="1" applyBorder="1" applyAlignment="1"/>
    <xf numFmtId="0" fontId="3" fillId="2" borderId="1" xfId="0" applyFont="1" applyFill="1" applyBorder="1" applyAlignment="1"/>
    <xf numFmtId="0" fontId="4" fillId="2" borderId="2" xfId="0" applyFont="1" applyFill="1" applyBorder="1" applyAlignment="1">
      <alignment vertical="center"/>
    </xf>
    <xf numFmtId="0" fontId="5" fillId="3" borderId="1" xfId="0" applyFont="1" applyFill="1" applyBorder="1" applyAlignment="1"/>
    <xf numFmtId="0" fontId="11" fillId="0" borderId="0" xfId="0" applyNumberFormat="1" applyFont="1" applyFill="1" applyBorder="1" applyAlignment="1" applyProtection="1">
      <alignment vertical="top"/>
      <protection locked="0"/>
    </xf>
    <xf numFmtId="0" fontId="11" fillId="0" borderId="4" xfId="0" applyNumberFormat="1" applyFont="1" applyFill="1" applyBorder="1" applyAlignment="1" applyProtection="1">
      <alignment horizontal="left" vertical="top"/>
      <protection locked="0"/>
    </xf>
    <xf numFmtId="0" fontId="11" fillId="0" borderId="5" xfId="0" applyNumberFormat="1" applyFont="1" applyFill="1" applyBorder="1" applyAlignment="1" applyProtection="1">
      <alignment vertical="top"/>
      <protection locked="0"/>
    </xf>
    <xf numFmtId="0" fontId="11" fillId="0" borderId="2" xfId="0" applyNumberFormat="1" applyFont="1" applyFill="1" applyBorder="1" applyAlignment="1" applyProtection="1">
      <alignment vertical="top"/>
      <protection locked="0"/>
    </xf>
    <xf numFmtId="0" fontId="11" fillId="0" borderId="2" xfId="0" applyNumberFormat="1" applyFont="1" applyFill="1" applyBorder="1" applyAlignment="1" applyProtection="1">
      <alignment horizontal="left" vertical="top"/>
      <protection locked="0"/>
    </xf>
    <xf numFmtId="0" fontId="13" fillId="3" borderId="0" xfId="0" applyFont="1" applyFill="1" applyBorder="1" applyAlignment="1"/>
    <xf numFmtId="0" fontId="13" fillId="3" borderId="0" xfId="0" applyFont="1" applyFill="1" applyBorder="1" applyAlignment="1">
      <alignment horizontal="left"/>
    </xf>
    <xf numFmtId="0" fontId="13" fillId="3" borderId="6" xfId="0" applyFont="1" applyFill="1" applyBorder="1" applyAlignment="1">
      <alignment horizontal="left"/>
    </xf>
    <xf numFmtId="0" fontId="14" fillId="3" borderId="6" xfId="0" applyFont="1" applyFill="1" applyBorder="1" applyAlignment="1"/>
    <xf numFmtId="0" fontId="13" fillId="3" borderId="7" xfId="0" applyFont="1" applyFill="1" applyBorder="1" applyAlignment="1">
      <alignment horizontal="left"/>
    </xf>
    <xf numFmtId="0" fontId="14" fillId="3" borderId="7" xfId="0" applyFont="1" applyFill="1" applyBorder="1" applyAlignment="1"/>
    <xf numFmtId="0" fontId="13" fillId="3" borderId="7" xfId="0" applyFont="1" applyFill="1" applyBorder="1" applyAlignment="1"/>
    <xf numFmtId="0" fontId="14" fillId="3" borderId="7" xfId="0" applyFont="1" applyFill="1" applyBorder="1" applyAlignment="1">
      <alignment horizontal="left"/>
    </xf>
    <xf numFmtId="0" fontId="14" fillId="3" borderId="0" xfId="0" applyFont="1" applyFill="1" applyBorder="1" applyAlignment="1"/>
    <xf numFmtId="0" fontId="4" fillId="2" borderId="8" xfId="0" applyFont="1" applyFill="1" applyBorder="1" applyAlignment="1">
      <alignment vertical="center"/>
    </xf>
    <xf numFmtId="0" fontId="0" fillId="0" borderId="0" xfId="0" applyBorder="1" applyAlignment="1">
      <alignment vertical="top"/>
    </xf>
    <xf numFmtId="0" fontId="6" fillId="3" borderId="1" xfId="0" applyFont="1" applyFill="1" applyBorder="1" applyAlignment="1"/>
    <xf numFmtId="0" fontId="11" fillId="0" borderId="6" xfId="0" applyFont="1" applyBorder="1" applyAlignment="1">
      <alignment vertical="top"/>
    </xf>
    <xf numFmtId="0" fontId="12" fillId="3" borderId="9" xfId="0" applyFont="1" applyFill="1" applyBorder="1" applyAlignment="1">
      <alignment horizontal="center" vertical="top" wrapText="1"/>
    </xf>
    <xf numFmtId="164" fontId="2" fillId="0" borderId="0" xfId="0" applyNumberFormat="1" applyFont="1" applyAlignment="1">
      <alignment horizontal="right" vertical="top"/>
    </xf>
    <xf numFmtId="0" fontId="2" fillId="0" borderId="0" xfId="0" applyFont="1" applyAlignment="1">
      <alignment horizontal="center" vertical="top"/>
    </xf>
    <xf numFmtId="164" fontId="0" fillId="0" borderId="0" xfId="0" applyNumberFormat="1" applyAlignment="1">
      <alignment vertical="top"/>
    </xf>
    <xf numFmtId="0" fontId="3" fillId="2" borderId="10" xfId="0" applyFont="1" applyFill="1" applyBorder="1" applyAlignment="1"/>
    <xf numFmtId="0" fontId="7" fillId="3" borderId="0" xfId="0" applyFont="1" applyFill="1" applyBorder="1" applyAlignment="1">
      <alignment vertical="center"/>
    </xf>
    <xf numFmtId="0" fontId="3" fillId="2" borderId="2" xfId="0" applyFont="1" applyFill="1" applyBorder="1" applyAlignment="1"/>
    <xf numFmtId="0" fontId="18" fillId="0" borderId="4" xfId="0" applyNumberFormat="1" applyFont="1" applyFill="1" applyBorder="1" applyAlignment="1" applyProtection="1">
      <alignment horizontal="left" vertical="top"/>
      <protection locked="0"/>
    </xf>
    <xf numFmtId="0" fontId="8" fillId="5" borderId="11" xfId="0" applyFont="1" applyFill="1" applyBorder="1" applyAlignment="1">
      <alignment horizontal="center" vertical="top" wrapText="1"/>
    </xf>
    <xf numFmtId="0" fontId="8" fillId="5" borderId="12" xfId="0" applyFont="1" applyFill="1" applyBorder="1" applyAlignment="1">
      <alignment horizontal="center" vertical="top" wrapText="1"/>
    </xf>
    <xf numFmtId="165" fontId="14" fillId="3" borderId="7" xfId="0" applyNumberFormat="1" applyFont="1" applyFill="1" applyBorder="1" applyAlignment="1">
      <alignment horizontal="left"/>
    </xf>
    <xf numFmtId="165" fontId="14" fillId="3" borderId="4" xfId="0" applyNumberFormat="1" applyFont="1" applyFill="1" applyBorder="1" applyAlignment="1">
      <alignment horizontal="left"/>
    </xf>
    <xf numFmtId="0" fontId="8" fillId="6" borderId="14" xfId="0" applyFont="1" applyFill="1" applyBorder="1" applyAlignment="1">
      <alignment horizontal="center" vertical="top" wrapText="1"/>
    </xf>
    <xf numFmtId="166" fontId="0" fillId="0" borderId="0" xfId="0" applyNumberFormat="1" applyAlignment="1">
      <alignment vertical="top"/>
    </xf>
    <xf numFmtId="166" fontId="1" fillId="0" borderId="0" xfId="0" applyNumberFormat="1" applyFont="1" applyAlignment="1">
      <alignment vertical="center"/>
    </xf>
    <xf numFmtId="1" fontId="0" fillId="0" borderId="0" xfId="0" applyNumberFormat="1" applyAlignment="1">
      <alignment vertical="top"/>
    </xf>
    <xf numFmtId="1" fontId="1" fillId="0" borderId="0" xfId="0" applyNumberFormat="1" applyFont="1" applyAlignment="1">
      <alignment vertical="center"/>
    </xf>
    <xf numFmtId="1" fontId="2" fillId="0" borderId="0" xfId="0" applyNumberFormat="1" applyFont="1" applyAlignment="1">
      <alignment vertical="top"/>
    </xf>
    <xf numFmtId="166" fontId="2" fillId="0" borderId="0" xfId="0" applyNumberFormat="1" applyFont="1" applyAlignment="1">
      <alignment vertical="top"/>
    </xf>
    <xf numFmtId="167" fontId="14" fillId="3" borderId="7" xfId="0" applyNumberFormat="1" applyFont="1" applyFill="1" applyBorder="1" applyAlignment="1">
      <alignment horizontal="left"/>
    </xf>
    <xf numFmtId="0" fontId="10" fillId="0" borderId="6" xfId="0" applyNumberFormat="1" applyFont="1" applyFill="1" applyBorder="1" applyAlignment="1" applyProtection="1">
      <alignment horizontal="left" vertical="top"/>
      <protection locked="0"/>
    </xf>
    <xf numFmtId="165" fontId="14" fillId="3" borderId="0" xfId="0" applyNumberFormat="1" applyFont="1" applyFill="1" applyBorder="1" applyAlignment="1">
      <alignment horizontal="left"/>
    </xf>
    <xf numFmtId="167" fontId="14" fillId="3" borderId="0" xfId="0" applyNumberFormat="1" applyFont="1" applyFill="1" applyBorder="1" applyAlignment="1">
      <alignment horizontal="left"/>
    </xf>
    <xf numFmtId="0" fontId="9" fillId="2" borderId="15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14" fillId="3" borderId="15" xfId="0" applyFont="1" applyFill="1" applyBorder="1" applyAlignment="1"/>
    <xf numFmtId="0" fontId="14" fillId="3" borderId="17" xfId="0" applyFont="1" applyFill="1" applyBorder="1" applyAlignment="1"/>
    <xf numFmtId="0" fontId="14" fillId="3" borderId="18" xfId="0" applyFont="1" applyFill="1" applyBorder="1" applyAlignment="1"/>
    <xf numFmtId="0" fontId="11" fillId="0" borderId="19" xfId="0" applyNumberFormat="1" applyFont="1" applyFill="1" applyBorder="1" applyAlignment="1" applyProtection="1">
      <alignment vertical="top"/>
      <protection locked="0"/>
    </xf>
    <xf numFmtId="0" fontId="19" fillId="0" borderId="2" xfId="0" applyNumberFormat="1" applyFont="1" applyFill="1" applyBorder="1" applyAlignment="1" applyProtection="1">
      <alignment horizontal="left" vertical="top"/>
      <protection locked="0"/>
    </xf>
    <xf numFmtId="0" fontId="20" fillId="3" borderId="0" xfId="0" applyFont="1" applyFill="1" applyBorder="1" applyAlignment="1"/>
    <xf numFmtId="0" fontId="20" fillId="3" borderId="0" xfId="0" applyFont="1" applyFill="1" applyBorder="1" applyAlignment="1">
      <alignment vertical="center"/>
    </xf>
    <xf numFmtId="0" fontId="10" fillId="0" borderId="6" xfId="0" applyNumberFormat="1" applyFont="1" applyFill="1" applyBorder="1" applyAlignment="1" applyProtection="1">
      <alignment horizontal="left"/>
      <protection locked="0"/>
    </xf>
    <xf numFmtId="0" fontId="6" fillId="3" borderId="0" xfId="0" applyFont="1" applyFill="1" applyBorder="1" applyAlignment="1"/>
    <xf numFmtId="0" fontId="9" fillId="2" borderId="0" xfId="0" applyFont="1" applyFill="1" applyBorder="1" applyAlignment="1">
      <alignment vertical="center"/>
    </xf>
    <xf numFmtId="0" fontId="11" fillId="0" borderId="7" xfId="0" applyFont="1" applyBorder="1" applyAlignment="1">
      <alignment horizontal="center" vertical="top"/>
    </xf>
    <xf numFmtId="0" fontId="9" fillId="2" borderId="20" xfId="0" applyFont="1" applyFill="1" applyBorder="1" applyAlignment="1">
      <alignment horizontal="center" vertical="center"/>
    </xf>
    <xf numFmtId="0" fontId="11" fillId="0" borderId="7" xfId="0" applyFont="1" applyBorder="1" applyAlignment="1">
      <alignment vertical="top"/>
    </xf>
    <xf numFmtId="0" fontId="8" fillId="5" borderId="22" xfId="0" applyFont="1" applyFill="1" applyBorder="1" applyAlignment="1">
      <alignment horizontal="left" vertical="top" wrapText="1"/>
    </xf>
    <xf numFmtId="0" fontId="8" fillId="6" borderId="23" xfId="0" applyFont="1" applyFill="1" applyBorder="1" applyAlignment="1">
      <alignment horizontal="left" vertical="top" wrapText="1"/>
    </xf>
    <xf numFmtId="0" fontId="0" fillId="0" borderId="1" xfId="0" applyBorder="1" applyAlignment="1">
      <alignment vertical="top"/>
    </xf>
    <xf numFmtId="0" fontId="4" fillId="2" borderId="24" xfId="0" applyFont="1" applyFill="1" applyBorder="1" applyAlignment="1">
      <alignment vertical="center"/>
    </xf>
    <xf numFmtId="0" fontId="5" fillId="3" borderId="25" xfId="0" applyFont="1" applyFill="1" applyBorder="1" applyAlignment="1"/>
    <xf numFmtId="0" fontId="6" fillId="3" borderId="26" xfId="0" applyFont="1" applyFill="1" applyBorder="1" applyAlignment="1"/>
    <xf numFmtId="0" fontId="13" fillId="3" borderId="27" xfId="0" applyFont="1" applyFill="1" applyBorder="1" applyAlignment="1"/>
    <xf numFmtId="0" fontId="13" fillId="3" borderId="6" xfId="0" applyFont="1" applyFill="1" applyBorder="1" applyAlignment="1"/>
    <xf numFmtId="0" fontId="0" fillId="0" borderId="6" xfId="0" applyBorder="1" applyAlignment="1">
      <alignment vertical="top"/>
    </xf>
    <xf numFmtId="0" fontId="11" fillId="0" borderId="19" xfId="0" applyNumberFormat="1" applyFont="1" applyFill="1" applyBorder="1" applyAlignment="1" applyProtection="1">
      <alignment horizontal="left" vertical="top"/>
      <protection locked="0"/>
    </xf>
    <xf numFmtId="166" fontId="13" fillId="3" borderId="7" xfId="0" applyNumberFormat="1" applyFont="1" applyFill="1" applyBorder="1" applyAlignment="1">
      <alignment horizontal="left"/>
    </xf>
    <xf numFmtId="0" fontId="13" fillId="3" borderId="7" xfId="0" applyFont="1" applyFill="1" applyBorder="1" applyAlignment="1">
      <alignment horizontal="right"/>
    </xf>
    <xf numFmtId="0" fontId="8" fillId="6" borderId="13" xfId="0" applyNumberFormat="1" applyFont="1" applyFill="1" applyBorder="1" applyAlignment="1">
      <alignment horizontal="center" vertical="top" wrapText="1"/>
    </xf>
    <xf numFmtId="0" fontId="11" fillId="0" borderId="28" xfId="0" applyNumberFormat="1" applyFont="1" applyFill="1" applyBorder="1" applyAlignment="1" applyProtection="1">
      <alignment horizontal="center" vertical="top"/>
      <protection locked="0"/>
    </xf>
    <xf numFmtId="0" fontId="8" fillId="5" borderId="22" xfId="0" applyFont="1" applyFill="1" applyBorder="1" applyAlignment="1">
      <alignment horizontal="center" vertical="top" wrapText="1"/>
    </xf>
    <xf numFmtId="0" fontId="8" fillId="6" borderId="23" xfId="0" applyFont="1" applyFill="1" applyBorder="1" applyAlignment="1">
      <alignment horizontal="center" vertical="top" wrapText="1"/>
    </xf>
    <xf numFmtId="0" fontId="2" fillId="0" borderId="0" xfId="0" applyNumberFormat="1" applyFont="1" applyAlignment="1">
      <alignment vertical="top"/>
    </xf>
    <xf numFmtId="0" fontId="2" fillId="0" borderId="0" xfId="0" quotePrefix="1" applyFont="1" applyAlignment="1">
      <alignment vertical="top"/>
    </xf>
    <xf numFmtId="1" fontId="2" fillId="0" borderId="0" xfId="0" quotePrefix="1" applyNumberFormat="1" applyFont="1" applyAlignment="1">
      <alignment vertical="top"/>
    </xf>
    <xf numFmtId="0" fontId="15" fillId="2" borderId="2" xfId="0" quotePrefix="1" applyFont="1" applyFill="1" applyBorder="1" applyAlignment="1">
      <alignment vertical="center"/>
    </xf>
    <xf numFmtId="0" fontId="13" fillId="3" borderId="0" xfId="0" quotePrefix="1" applyFont="1" applyFill="1" applyBorder="1" applyAlignment="1">
      <alignment horizontal="left"/>
    </xf>
    <xf numFmtId="0" fontId="13" fillId="3" borderId="6" xfId="0" quotePrefix="1" applyFont="1" applyFill="1" applyBorder="1" applyAlignment="1">
      <alignment horizontal="left"/>
    </xf>
    <xf numFmtId="0" fontId="13" fillId="3" borderId="7" xfId="0" quotePrefix="1" applyFont="1" applyFill="1" applyBorder="1" applyAlignment="1">
      <alignment horizontal="left"/>
    </xf>
    <xf numFmtId="0" fontId="16" fillId="3" borderId="7" xfId="0" quotePrefix="1" applyFont="1" applyFill="1" applyBorder="1" applyAlignment="1">
      <alignment horizontal="left"/>
    </xf>
    <xf numFmtId="165" fontId="14" fillId="3" borderId="4" xfId="0" quotePrefix="1" applyNumberFormat="1" applyFont="1" applyFill="1" applyBorder="1" applyAlignment="1">
      <alignment horizontal="left"/>
    </xf>
    <xf numFmtId="167" fontId="14" fillId="3" borderId="4" xfId="0" quotePrefix="1" applyNumberFormat="1" applyFont="1" applyFill="1" applyBorder="1" applyAlignment="1">
      <alignment horizontal="left"/>
    </xf>
    <xf numFmtId="0" fontId="9" fillId="2" borderId="16" xfId="0" quotePrefix="1" applyFont="1" applyFill="1" applyBorder="1" applyAlignment="1">
      <alignment horizontal="center" vertical="center"/>
    </xf>
    <xf numFmtId="0" fontId="8" fillId="5" borderId="12" xfId="0" quotePrefix="1" applyNumberFormat="1" applyFont="1" applyFill="1" applyBorder="1" applyAlignment="1">
      <alignment horizontal="left" vertical="top" wrapText="1"/>
    </xf>
    <xf numFmtId="0" fontId="8" fillId="6" borderId="13" xfId="0" quotePrefix="1" applyNumberFormat="1" applyFont="1" applyFill="1" applyBorder="1" applyAlignment="1">
      <alignment horizontal="left" vertical="top" wrapText="1"/>
    </xf>
    <xf numFmtId="49" fontId="8" fillId="5" borderId="12" xfId="0" quotePrefix="1" applyNumberFormat="1" applyFont="1" applyFill="1" applyBorder="1" applyAlignment="1">
      <alignment horizontal="left" vertical="top" wrapText="1"/>
    </xf>
    <xf numFmtId="49" fontId="8" fillId="6" borderId="13" xfId="0" quotePrefix="1" applyNumberFormat="1" applyFont="1" applyFill="1" applyBorder="1" applyAlignment="1">
      <alignment horizontal="left" vertical="top" wrapText="1"/>
    </xf>
    <xf numFmtId="0" fontId="8" fillId="5" borderId="12" xfId="0" quotePrefix="1" applyFont="1" applyFill="1" applyBorder="1" applyAlignment="1">
      <alignment horizontal="left" vertical="top" wrapText="1"/>
    </xf>
    <xf numFmtId="0" fontId="8" fillId="6" borderId="13" xfId="0" quotePrefix="1" applyFont="1" applyFill="1" applyBorder="1" applyAlignment="1">
      <alignment horizontal="left" vertical="top" wrapText="1"/>
    </xf>
    <xf numFmtId="0" fontId="9" fillId="2" borderId="3" xfId="0" quotePrefix="1" applyFont="1" applyFill="1" applyBorder="1" applyAlignment="1">
      <alignment horizontal="center" vertical="center"/>
    </xf>
    <xf numFmtId="0" fontId="8" fillId="5" borderId="21" xfId="0" quotePrefix="1" applyFont="1" applyFill="1" applyBorder="1" applyAlignment="1">
      <alignment horizontal="left" vertical="top" wrapText="1"/>
    </xf>
    <xf numFmtId="0" fontId="8" fillId="6" borderId="23" xfId="0" quotePrefix="1" applyFont="1" applyFill="1" applyBorder="1" applyAlignment="1">
      <alignment horizontal="left" vertical="top" wrapText="1"/>
    </xf>
    <xf numFmtId="0" fontId="9" fillId="2" borderId="0" xfId="0" quotePrefix="1" applyFont="1" applyFill="1" applyBorder="1" applyAlignment="1">
      <alignment vertical="center"/>
    </xf>
    <xf numFmtId="0" fontId="8" fillId="5" borderId="22" xfId="0" quotePrefix="1" applyFont="1" applyFill="1" applyBorder="1" applyAlignment="1">
      <alignment horizontal="left" vertical="top" wrapText="1"/>
    </xf>
    <xf numFmtId="0" fontId="1" fillId="0" borderId="0" xfId="0" quotePrefix="1" applyFont="1" applyAlignment="1">
      <alignment vertical="center"/>
    </xf>
    <xf numFmtId="1" fontId="1" fillId="0" borderId="0" xfId="0" quotePrefix="1" applyNumberFormat="1" applyFont="1" applyAlignment="1">
      <alignment vertical="center"/>
    </xf>
    <xf numFmtId="166" fontId="1" fillId="0" borderId="0" xfId="0" quotePrefix="1" applyNumberFormat="1" applyFont="1" applyAlignment="1">
      <alignment vertical="center"/>
    </xf>
    <xf numFmtId="166" fontId="2" fillId="0" borderId="0" xfId="0" quotePrefix="1" applyNumberFormat="1" applyFont="1" applyAlignment="1">
      <alignment vertical="top"/>
    </xf>
    <xf numFmtId="3" fontId="2" fillId="0" borderId="0" xfId="0" applyNumberFormat="1" applyFont="1" applyAlignment="1">
      <alignment vertical="top"/>
    </xf>
    <xf numFmtId="0" fontId="10" fillId="0" borderId="29" xfId="0" applyNumberFormat="1" applyFont="1" applyFill="1" applyBorder="1" applyAlignment="1" applyProtection="1">
      <alignment horizontal="left" vertical="top"/>
      <protection locked="0"/>
    </xf>
    <xf numFmtId="0" fontId="10" fillId="0" borderId="6" xfId="0" applyNumberFormat="1" applyFont="1" applyFill="1" applyBorder="1" applyAlignment="1" applyProtection="1">
      <alignment horizontal="left" vertical="top"/>
      <protection locked="0"/>
    </xf>
    <xf numFmtId="1" fontId="21" fillId="4" borderId="0" xfId="1" applyNumberFormat="1" applyFont="1" applyAlignment="1">
      <alignment horizontal="center" vertical="top"/>
    </xf>
    <xf numFmtId="166" fontId="21" fillId="4" borderId="0" xfId="1" applyNumberFormat="1" applyFont="1" applyAlignment="1">
      <alignment horizontal="center" vertical="top"/>
    </xf>
    <xf numFmtId="0" fontId="21" fillId="4" borderId="0" xfId="1" applyFont="1" applyAlignment="1">
      <alignment horizontal="center" vertical="top"/>
    </xf>
    <xf numFmtId="4" fontId="2" fillId="0" borderId="0" xfId="0" applyNumberFormat="1" applyFont="1" applyAlignment="1">
      <alignment vertical="top"/>
    </xf>
    <xf numFmtId="2" fontId="2" fillId="0" borderId="0" xfId="0" applyNumberFormat="1" applyFont="1" applyAlignment="1">
      <alignment vertical="top"/>
    </xf>
  </cellXfs>
  <cellStyles count="2">
    <cellStyle name="Good" xfId="1" builtinId="26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CE9D8"/>
      <rgbColor rgb="00000000"/>
      <rgbColor rgb="00ECE9D8"/>
      <rgbColor rgb="00000000"/>
      <rgbColor rgb="00FFFFFF"/>
      <rgbColor rgb="00000000"/>
      <rgbColor rgb="00FFFFFF"/>
      <rgbColor rgb="00000000"/>
      <rgbColor rgb="00ECE9D8"/>
      <rgbColor rgb="00000000"/>
      <rgbColor rgb="00F1EFE2"/>
      <rgbColor rgb="0000000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E7FFFF"/>
      <rgbColor rgb="00CCFFCC"/>
      <rgbColor rgb="00FFFF99"/>
      <rgbColor rgb="00CDE6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7</xdr:col>
      <xdr:colOff>1733550</xdr:colOff>
      <xdr:row>0</xdr:row>
      <xdr:rowOff>28575</xdr:rowOff>
    </xdr:from>
    <xdr:to>
      <xdr:col>10</xdr:col>
      <xdr:colOff>2209800</xdr:colOff>
      <xdr:row>0</xdr:row>
      <xdr:rowOff>28575</xdr:rowOff>
    </xdr:to>
    <xdr:pic>
      <xdr:nvPicPr>
        <xdr:cNvPr id="1071" name="Picture 2" descr="01-3 CB.jpg"/>
        <xdr:cNvPicPr preferRelativeResize="0"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30325" y="28575"/>
          <a:ext cx="57912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9525</xdr:colOff>
      <xdr:row>2</xdr:row>
      <xdr:rowOff>66675</xdr:rowOff>
    </xdr:from>
    <xdr:to>
      <xdr:col>10</xdr:col>
      <xdr:colOff>695325</xdr:colOff>
      <xdr:row>6</xdr:row>
      <xdr:rowOff>9525</xdr:rowOff>
    </xdr:to>
    <xdr:pic>
      <xdr:nvPicPr>
        <xdr:cNvPr id="1072" name="Picture 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68600" y="752475"/>
          <a:ext cx="283845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AI67"/>
  <sheetViews>
    <sheetView tabSelected="1" zoomScale="70" zoomScaleNormal="70" zoomScalePageLayoutView="40" workbookViewId="0">
      <selection activeCell="H16" sqref="H16"/>
    </sheetView>
  </sheetViews>
  <sheetFormatPr defaultRowHeight="12.75" x14ac:dyDescent="0.2"/>
  <cols>
    <col min="1" max="1" width="3.140625" style="1" customWidth="1"/>
    <col min="2" max="2" width="5.42578125" style="1" customWidth="1"/>
    <col min="3" max="3" width="53.140625" style="4" customWidth="1"/>
    <col min="4" max="4" width="22.85546875" style="4" customWidth="1"/>
    <col min="5" max="5" width="50.140625" style="4" customWidth="1"/>
    <col min="6" max="6" width="23.5703125" style="1" customWidth="1"/>
    <col min="7" max="7" width="26.140625" style="1" customWidth="1"/>
    <col min="8" max="8" width="30" style="1" customWidth="1"/>
    <col min="9" max="9" width="17.42578125" style="1" customWidth="1"/>
    <col min="10" max="10" width="32.28515625" style="1" customWidth="1"/>
    <col min="11" max="11" width="33.42578125" style="1" bestFit="1" customWidth="1"/>
    <col min="12" max="12" width="20" style="1" bestFit="1" customWidth="1"/>
    <col min="13" max="13" width="21.140625" style="42" bestFit="1" customWidth="1"/>
    <col min="14" max="14" width="35.7109375" style="40" bestFit="1" customWidth="1"/>
    <col min="15" max="15" width="35.7109375" style="1" bestFit="1" customWidth="1"/>
    <col min="16" max="17" width="32.140625" style="1" bestFit="1" customWidth="1"/>
    <col min="18" max="18" width="9.140625" style="42"/>
    <col min="19" max="19" width="21.140625" style="40" bestFit="1" customWidth="1"/>
    <col min="20" max="20" width="35.7109375" style="1" bestFit="1" customWidth="1"/>
    <col min="21" max="21" width="32.5703125" style="1" bestFit="1" customWidth="1"/>
    <col min="22" max="22" width="32.140625" style="42" customWidth="1"/>
    <col min="23" max="23" width="31.140625" style="40" bestFit="1" customWidth="1"/>
    <col min="24" max="24" width="9.140625" style="1"/>
    <col min="25" max="25" width="21.5703125" style="1" bestFit="1" customWidth="1"/>
    <col min="26" max="26" width="36" style="42" bestFit="1" customWidth="1"/>
    <col min="27" max="27" width="33" style="40" bestFit="1" customWidth="1"/>
    <col min="28" max="28" width="32.5703125" style="1" bestFit="1" customWidth="1"/>
    <col min="29" max="29" width="31.5703125" style="1" bestFit="1" customWidth="1"/>
    <col min="30" max="30" width="22.85546875" style="1" bestFit="1" customWidth="1"/>
    <col min="31" max="31" width="8" style="1" customWidth="1"/>
    <col min="32" max="32" width="9.42578125" style="1" customWidth="1"/>
    <col min="33" max="33" width="6.85546875" style="40" customWidth="1"/>
    <col min="34" max="34" width="17.7109375" style="42" bestFit="1" customWidth="1"/>
    <col min="35" max="16384" width="9.140625" style="1"/>
  </cols>
  <sheetData>
    <row r="1" spans="1:35" ht="16.5" thickBot="1" x14ac:dyDescent="0.25">
      <c r="A1" s="5"/>
      <c r="B1" s="33"/>
      <c r="C1" s="31"/>
      <c r="D1" s="31"/>
      <c r="E1" s="31"/>
      <c r="F1" s="31"/>
      <c r="G1" s="31"/>
      <c r="H1" s="31"/>
      <c r="I1" s="31"/>
      <c r="J1" s="31"/>
      <c r="K1" s="7"/>
      <c r="O1" s="24"/>
    </row>
    <row r="2" spans="1:35" ht="37.5" customHeight="1" thickBot="1" x14ac:dyDescent="0.25">
      <c r="A2" s="6"/>
      <c r="B2" s="32"/>
      <c r="C2" s="32" t="s">
        <v>26</v>
      </c>
      <c r="D2" s="84" t="s">
        <v>28</v>
      </c>
      <c r="E2" s="7"/>
      <c r="F2" s="7"/>
      <c r="G2" s="7"/>
      <c r="H2" s="7"/>
      <c r="I2" s="7"/>
      <c r="J2" s="68"/>
      <c r="K2" s="23"/>
    </row>
    <row r="3" spans="1:35" ht="23.25" customHeight="1" x14ac:dyDescent="0.25">
      <c r="A3" s="6"/>
      <c r="B3" s="14"/>
      <c r="C3" s="14" t="s">
        <v>0</v>
      </c>
      <c r="D3" s="85" t="s">
        <v>29</v>
      </c>
      <c r="E3" s="15"/>
      <c r="F3" s="15"/>
      <c r="G3" s="14"/>
      <c r="H3" s="71"/>
      <c r="I3" s="71"/>
      <c r="J3" s="14"/>
      <c r="K3" s="67"/>
    </row>
    <row r="4" spans="1:35" ht="19.5" customHeight="1" x14ac:dyDescent="0.25">
      <c r="A4" s="6"/>
      <c r="B4" s="14"/>
      <c r="C4" s="14" t="s">
        <v>1</v>
      </c>
      <c r="D4" s="86" t="s">
        <v>30</v>
      </c>
      <c r="E4" s="16"/>
      <c r="F4" s="16"/>
      <c r="G4" s="17"/>
      <c r="H4" s="19"/>
      <c r="I4" s="72"/>
      <c r="J4" s="14"/>
      <c r="K4" s="8"/>
    </row>
    <row r="5" spans="1:35" ht="19.5" customHeight="1" x14ac:dyDescent="0.25">
      <c r="A5" s="6"/>
      <c r="B5" s="14"/>
      <c r="C5" s="14" t="s">
        <v>16</v>
      </c>
      <c r="D5" s="86" t="s">
        <v>31</v>
      </c>
      <c r="E5" s="16"/>
      <c r="F5" s="16"/>
      <c r="G5" s="17"/>
      <c r="H5" s="19"/>
      <c r="I5" s="72"/>
      <c r="J5" s="14"/>
      <c r="K5" s="8"/>
    </row>
    <row r="6" spans="1:35" ht="19.5" customHeight="1" x14ac:dyDescent="0.25">
      <c r="A6" s="6"/>
      <c r="B6" s="14"/>
      <c r="C6" s="14" t="s">
        <v>2</v>
      </c>
      <c r="D6" s="87" t="s">
        <v>32</v>
      </c>
      <c r="E6" s="18"/>
      <c r="F6" s="18"/>
      <c r="G6" s="19"/>
      <c r="H6" s="19"/>
      <c r="I6" s="72"/>
      <c r="J6" s="14"/>
      <c r="K6" s="8"/>
    </row>
    <row r="7" spans="1:35" ht="27.75" customHeight="1" x14ac:dyDescent="0.4">
      <c r="A7" s="6"/>
      <c r="B7" s="20"/>
      <c r="C7" s="20" t="s">
        <v>12</v>
      </c>
      <c r="D7" s="88" t="s">
        <v>33</v>
      </c>
      <c r="E7" s="21"/>
      <c r="F7" s="18"/>
      <c r="G7" s="76"/>
      <c r="H7" s="75"/>
      <c r="I7" s="73"/>
      <c r="J7" s="14" t="s">
        <v>13</v>
      </c>
      <c r="K7" s="8"/>
    </row>
    <row r="8" spans="1:35" ht="21.75" customHeight="1" x14ac:dyDescent="0.25">
      <c r="A8" s="6"/>
      <c r="B8" s="22"/>
      <c r="C8" s="22" t="s">
        <v>4</v>
      </c>
      <c r="D8" s="89" t="s">
        <v>34</v>
      </c>
      <c r="E8" s="90" t="s">
        <v>35</v>
      </c>
      <c r="F8" s="38"/>
      <c r="G8" s="22"/>
      <c r="H8" s="22"/>
      <c r="J8" s="14" t="s">
        <v>14</v>
      </c>
      <c r="K8" s="8"/>
    </row>
    <row r="9" spans="1:35" ht="20.25" customHeight="1" x14ac:dyDescent="0.25">
      <c r="A9" s="6"/>
      <c r="B9" s="52"/>
      <c r="C9" s="19" t="s">
        <v>3</v>
      </c>
      <c r="D9" s="37">
        <f ca="1">NOW()</f>
        <v>42236.70873888889</v>
      </c>
      <c r="E9" s="46">
        <f ca="1">TODAY()</f>
        <v>42236</v>
      </c>
      <c r="F9" s="37"/>
      <c r="G9" s="19"/>
      <c r="H9" s="19"/>
      <c r="I9" s="20"/>
      <c r="J9" s="20"/>
      <c r="K9" s="69"/>
      <c r="O9" s="40"/>
      <c r="Z9" s="44"/>
    </row>
    <row r="10" spans="1:35" ht="18.75" customHeight="1" x14ac:dyDescent="0.25">
      <c r="A10" s="5"/>
      <c r="B10" s="53"/>
      <c r="C10" s="57" t="s">
        <v>9</v>
      </c>
      <c r="D10" s="48"/>
      <c r="E10" s="49"/>
      <c r="F10" s="48"/>
      <c r="G10" s="22"/>
      <c r="H10" s="22"/>
      <c r="I10" s="60"/>
      <c r="J10" s="60"/>
      <c r="K10" s="70"/>
    </row>
    <row r="11" spans="1:35" ht="18.75" customHeight="1" x14ac:dyDescent="0.25">
      <c r="A11" s="5"/>
      <c r="B11" s="54"/>
      <c r="C11" s="57" t="s">
        <v>10</v>
      </c>
      <c r="D11" s="48"/>
      <c r="E11" s="49"/>
      <c r="F11" s="48"/>
      <c r="G11" s="22"/>
      <c r="H11" s="22"/>
      <c r="I11" s="60"/>
      <c r="J11" s="60"/>
      <c r="K11" s="25"/>
    </row>
    <row r="12" spans="1:35" ht="24" customHeight="1" x14ac:dyDescent="0.25">
      <c r="A12" s="5"/>
      <c r="B12" s="54"/>
      <c r="C12" s="58" t="s">
        <v>15</v>
      </c>
      <c r="D12" s="48"/>
      <c r="E12" s="49"/>
      <c r="F12" s="48"/>
      <c r="G12" s="22"/>
      <c r="H12" s="22"/>
      <c r="I12" s="60"/>
      <c r="J12" s="60"/>
      <c r="K12" s="25"/>
      <c r="L12" s="2" t="s">
        <v>17</v>
      </c>
      <c r="M12" s="110" t="s">
        <v>18</v>
      </c>
      <c r="N12" s="110"/>
      <c r="O12" s="110"/>
      <c r="P12" s="110"/>
      <c r="Q12" s="110"/>
      <c r="S12" s="111" t="s">
        <v>19</v>
      </c>
      <c r="T12" s="111"/>
      <c r="U12" s="111"/>
      <c r="V12" s="111"/>
      <c r="W12" s="111"/>
      <c r="Y12" s="112" t="s">
        <v>20</v>
      </c>
      <c r="Z12" s="112"/>
      <c r="AA12" s="112"/>
      <c r="AB12" s="112"/>
      <c r="AC12" s="112"/>
    </row>
    <row r="13" spans="1:35" s="2" customFormat="1" ht="18" customHeight="1" x14ac:dyDescent="0.2">
      <c r="A13" s="6"/>
      <c r="B13" s="50" t="s">
        <v>6</v>
      </c>
      <c r="C13" s="91" t="s">
        <v>36</v>
      </c>
      <c r="D13" s="51" t="s">
        <v>24</v>
      </c>
      <c r="E13" s="91" t="s">
        <v>82</v>
      </c>
      <c r="F13" s="91" t="s">
        <v>113</v>
      </c>
      <c r="G13" s="98" t="s">
        <v>157</v>
      </c>
      <c r="H13" s="101" t="s">
        <v>173</v>
      </c>
      <c r="I13" s="63" t="s">
        <v>21</v>
      </c>
      <c r="J13" s="61" t="s">
        <v>22</v>
      </c>
      <c r="K13" s="61" t="s">
        <v>23</v>
      </c>
      <c r="L13" s="103" t="s">
        <v>214</v>
      </c>
      <c r="M13" s="104" t="s">
        <v>215</v>
      </c>
      <c r="N13" s="105" t="s">
        <v>220</v>
      </c>
      <c r="O13" s="103" t="s">
        <v>263</v>
      </c>
      <c r="P13" s="103" t="s">
        <v>282</v>
      </c>
      <c r="Q13" s="103" t="s">
        <v>283</v>
      </c>
      <c r="R13" s="43"/>
      <c r="S13" s="104" t="s">
        <v>284</v>
      </c>
      <c r="T13" s="105" t="s">
        <v>285</v>
      </c>
      <c r="U13" s="103" t="s">
        <v>328</v>
      </c>
      <c r="V13" s="103" t="s">
        <v>342</v>
      </c>
      <c r="W13" s="103" t="s">
        <v>343</v>
      </c>
      <c r="Y13" s="104" t="s">
        <v>344</v>
      </c>
      <c r="Z13" s="105" t="s">
        <v>345</v>
      </c>
      <c r="AA13" s="103" t="s">
        <v>375</v>
      </c>
      <c r="AB13" s="103" t="s">
        <v>389</v>
      </c>
      <c r="AC13" s="103" t="s">
        <v>390</v>
      </c>
      <c r="AG13" s="41"/>
      <c r="AH13" s="43"/>
      <c r="AI13" s="43"/>
    </row>
    <row r="14" spans="1:35" s="3" customFormat="1" ht="15" x14ac:dyDescent="0.2">
      <c r="A14" s="6"/>
      <c r="B14" s="35">
        <f t="shared" ref="B14:B58" si="0">ROW(B14) - ROW($B$13)</f>
        <v>1</v>
      </c>
      <c r="C14" s="92" t="s">
        <v>37</v>
      </c>
      <c r="D14" s="36">
        <f t="shared" ref="D14:D58" si="1">L14</f>
        <v>2</v>
      </c>
      <c r="E14" s="94" t="s">
        <v>83</v>
      </c>
      <c r="F14" s="96" t="s">
        <v>114</v>
      </c>
      <c r="G14" s="99" t="s">
        <v>27</v>
      </c>
      <c r="H14" s="102" t="s">
        <v>27</v>
      </c>
      <c r="I14" s="65" t="str">
        <f t="shared" ref="I14:I58" si="2">IF((IF(IF(IF(ISBLANK(Q14),"N/A",Q14)&lt;IF(ISBLANK(W14),"N/A",W14),IF(ISBLANK(Q14),"N/A",Q14),IF(ISBLANK(W14),"N/A",W14))&lt;IF(ISBLANK(AC14),"N/A",AC14),IF(IF(ISBLANK(Q14),"N/A",Q14)&lt;IF(ISBLANK(W14),"N/A",W14),IF(M14="","N/A",M14),IF(S14="","N/A",S14)),IF(Y14="","N/A",Y14)))="N/A",M14,(IF(IF(IF(ISBLANK(Q14),"N/A",Q14)&lt;IF(ISBLANK(W14),"N/A",W14),IF(ISBLANK(Q14),"N/A",Q14),IF(ISBLANK(W14),"N/A",W14))&lt;IF(ISBLANK(AC14),"N/A",AC14),IF(IF(ISBLANK(Q14),"N/A",Q14)&lt;IF(ISBLANK(W14),"N/A",W14),IF(M14="","N/A",M14),IF(S14="","N/A",S14)),IF(Y14="","N/A",Y14))))</f>
        <v/>
      </c>
      <c r="J14" s="65" t="str">
        <f t="shared" ref="J14:J58" si="3">IF((IF(IF(IF(ISBLANK(Q14),"N/A",Q14)&lt;IF(ISBLANK(W14),"N/A",W14),IF(ISBLANK(Q14),"N/A",Q14),IF(ISBLANK(W14),"N/A",W14))&lt;IF(ISBLANK(AC14),"N/A",AC14),IF(IF(ISBLANK(Q14),"N/A",Q14)&lt;IF(ISBLANK(W14),"N/A",W14),IF(N14="","N/A",N14),IF(T14="","N/A",T14)),IF(Z14="","N/A",Z14)))="N/A",N14,(IF(IF(IF(ISBLANK(Q14),"N/A",Q14)&lt;IF(ISBLANK(W14),"N/A",W14),IF(ISBLANK(Q14),"N/A",Q14),IF(ISBLANK(W14),"N/A",W14))&lt;IF(ISBLANK(AC14),"N/A",AC14),IF(IF(ISBLANK(Q14),"N/A",Q14)&lt;IF(ISBLANK(W14),"N/A",W14),IF(N14="","N/A",N14),IF(T14="","N/A",T14)),IF(Z14="","N/A",Z14))))</f>
        <v/>
      </c>
      <c r="K14" s="79">
        <f t="shared" ref="K14:K58" si="4">IF((IF(IF(IF(ISBLANK(Q14),"N/A",Q14)&lt;IF(ISBLANK(W14),"N/A",W14),IF(ISBLANK(Q14),"N/A",Q14),IF(ISBLANK(W14),"N/A",W14))&lt;IF(ISBLANK(AC14),"N/A",AC14),IF(IF(ISBLANK(Q14),"N/A",Q14)&lt;IF(ISBLANK(W14),"N/A",W14),IF(ISBLANK(Q14),"N/A",Q14),IF(ISBLANK(W14),"N/A",W14)),IF(ISBLANK(AC14),"N/A",AC14)))="N/A",(O14*L14),(IF(IF(IF(ISBLANK(Q14),"N/A",Q14)&lt;IF(ISBLANK(W14),"N/A",W14),IF(ISBLANK(Q14),"N/A",Q14),IF(ISBLANK(W14),"N/A",W14))&lt;IF(ISBLANK(AC14),"N/A",AC14),IF(IF(ISBLANK(Q14),"N/A",Q14)&lt;IF(ISBLANK(W14),"N/A",W14),IF(ISBLANK(Q14),"N/A",Q14),IF(ISBLANK(W14),"N/A",W14)),IF(ISBLANK(AC14),"N/A",AC14))))</f>
        <v>0</v>
      </c>
      <c r="L14" s="3">
        <v>2</v>
      </c>
      <c r="M14" s="83" t="s">
        <v>27</v>
      </c>
      <c r="N14" s="106" t="s">
        <v>27</v>
      </c>
      <c r="O14" s="28"/>
      <c r="R14" s="44"/>
      <c r="S14" s="106" t="s">
        <v>27</v>
      </c>
      <c r="T14" s="82" t="s">
        <v>27</v>
      </c>
      <c r="V14" s="44"/>
      <c r="W14" s="81"/>
      <c r="Y14" s="82" t="s">
        <v>27</v>
      </c>
      <c r="Z14" s="83" t="s">
        <v>27</v>
      </c>
      <c r="AA14" s="45"/>
      <c r="AE14" s="29"/>
      <c r="AF14" s="29"/>
      <c r="AG14" s="29"/>
      <c r="AH14"/>
    </row>
    <row r="15" spans="1:35" s="3" customFormat="1" ht="30" x14ac:dyDescent="0.2">
      <c r="A15" s="6"/>
      <c r="B15" s="39">
        <f t="shared" si="0"/>
        <v>2</v>
      </c>
      <c r="C15" s="93" t="s">
        <v>38</v>
      </c>
      <c r="D15" s="77">
        <f t="shared" si="1"/>
        <v>1</v>
      </c>
      <c r="E15" s="95" t="s">
        <v>84</v>
      </c>
      <c r="F15" s="97" t="s">
        <v>115</v>
      </c>
      <c r="G15" s="100" t="s">
        <v>158</v>
      </c>
      <c r="H15" s="100" t="s">
        <v>33</v>
      </c>
      <c r="I15" s="66" t="str">
        <f t="shared" si="2"/>
        <v/>
      </c>
      <c r="J15" s="66" t="str">
        <f t="shared" si="3"/>
        <v/>
      </c>
      <c r="K15" s="80">
        <f t="shared" si="4"/>
        <v>0</v>
      </c>
      <c r="L15" s="3">
        <v>1</v>
      </c>
      <c r="M15" s="83" t="s">
        <v>27</v>
      </c>
      <c r="N15" s="106" t="s">
        <v>27</v>
      </c>
      <c r="O15" s="28"/>
      <c r="R15" s="44"/>
      <c r="S15" s="106" t="s">
        <v>27</v>
      </c>
      <c r="T15" s="82" t="s">
        <v>27</v>
      </c>
      <c r="V15" s="44"/>
      <c r="W15" s="45"/>
      <c r="Y15" s="82" t="s">
        <v>27</v>
      </c>
      <c r="Z15" s="83" t="s">
        <v>27</v>
      </c>
      <c r="AA15" s="45"/>
      <c r="AE15" s="29"/>
      <c r="AF15" s="29"/>
      <c r="AG15" s="29"/>
      <c r="AH15"/>
    </row>
    <row r="16" spans="1:35" s="3" customFormat="1" ht="15" x14ac:dyDescent="0.2">
      <c r="A16" s="6"/>
      <c r="B16" s="35">
        <f t="shared" si="0"/>
        <v>3</v>
      </c>
      <c r="C16" s="92" t="s">
        <v>39</v>
      </c>
      <c r="D16" s="36">
        <f t="shared" si="1"/>
        <v>1</v>
      </c>
      <c r="E16" s="94" t="s">
        <v>85</v>
      </c>
      <c r="F16" s="96" t="s">
        <v>116</v>
      </c>
      <c r="G16" s="99" t="s">
        <v>159</v>
      </c>
      <c r="H16" s="102" t="s">
        <v>174</v>
      </c>
      <c r="I16" s="65" t="str">
        <f t="shared" si="2"/>
        <v>Digi-Key</v>
      </c>
      <c r="J16" s="65" t="str">
        <f t="shared" si="3"/>
        <v>609-4054-ND</v>
      </c>
      <c r="K16" s="79">
        <f t="shared" si="4"/>
        <v>1.1000000000000001</v>
      </c>
      <c r="L16" s="3">
        <v>1</v>
      </c>
      <c r="M16" s="83" t="s">
        <v>216</v>
      </c>
      <c r="N16" s="106" t="s">
        <v>221</v>
      </c>
      <c r="O16" s="28">
        <v>1.1984900000000001</v>
      </c>
      <c r="P16" s="3">
        <v>1</v>
      </c>
      <c r="Q16" s="107"/>
      <c r="R16" s="44"/>
      <c r="S16" s="106" t="s">
        <v>218</v>
      </c>
      <c r="T16" s="82" t="s">
        <v>286</v>
      </c>
      <c r="U16" s="3" t="s">
        <v>329</v>
      </c>
      <c r="V16" s="44">
        <v>1</v>
      </c>
      <c r="W16" s="81">
        <v>1.1000000000000001</v>
      </c>
      <c r="Y16" s="82" t="s">
        <v>27</v>
      </c>
      <c r="Z16" s="83" t="s">
        <v>27</v>
      </c>
      <c r="AA16" s="45"/>
      <c r="AE16" s="29"/>
      <c r="AF16" s="29"/>
      <c r="AG16" s="29"/>
      <c r="AH16"/>
    </row>
    <row r="17" spans="1:34" s="3" customFormat="1" ht="60" x14ac:dyDescent="0.2">
      <c r="A17" s="6"/>
      <c r="B17" s="39">
        <f t="shared" si="0"/>
        <v>4</v>
      </c>
      <c r="C17" s="93" t="s">
        <v>40</v>
      </c>
      <c r="D17" s="77">
        <f t="shared" si="1"/>
        <v>31</v>
      </c>
      <c r="E17" s="95" t="s">
        <v>86</v>
      </c>
      <c r="F17" s="97" t="s">
        <v>117</v>
      </c>
      <c r="G17" s="100" t="s">
        <v>160</v>
      </c>
      <c r="H17" s="100" t="s">
        <v>175</v>
      </c>
      <c r="I17" s="66" t="str">
        <f t="shared" si="2"/>
        <v>Digi-Key</v>
      </c>
      <c r="J17" s="66" t="str">
        <f t="shared" si="3"/>
        <v>445-1601-1-ND</v>
      </c>
      <c r="K17" s="80">
        <f t="shared" si="4"/>
        <v>9.113999999999999</v>
      </c>
      <c r="L17" s="3">
        <v>31</v>
      </c>
      <c r="M17" s="83" t="s">
        <v>217</v>
      </c>
      <c r="N17" s="106" t="s">
        <v>222</v>
      </c>
      <c r="O17" s="28" t="s">
        <v>264</v>
      </c>
      <c r="P17" s="3">
        <v>31</v>
      </c>
      <c r="R17" s="44"/>
      <c r="S17" s="106" t="s">
        <v>216</v>
      </c>
      <c r="T17" s="82" t="s">
        <v>287</v>
      </c>
      <c r="U17" s="3" t="s">
        <v>330</v>
      </c>
      <c r="V17" s="44">
        <v>31</v>
      </c>
      <c r="W17" s="45"/>
      <c r="Y17" s="82" t="s">
        <v>218</v>
      </c>
      <c r="Z17" s="83" t="s">
        <v>346</v>
      </c>
      <c r="AA17" s="45" t="s">
        <v>376</v>
      </c>
      <c r="AB17" s="3">
        <v>31</v>
      </c>
      <c r="AC17" s="107">
        <f>AB17*AA17</f>
        <v>9.113999999999999</v>
      </c>
      <c r="AE17" s="29"/>
      <c r="AF17" s="29"/>
      <c r="AG17" s="29"/>
      <c r="AH17"/>
    </row>
    <row r="18" spans="1:34" s="3" customFormat="1" ht="15" x14ac:dyDescent="0.2">
      <c r="A18" s="6"/>
      <c r="B18" s="35">
        <f t="shared" si="0"/>
        <v>5</v>
      </c>
      <c r="C18" s="92" t="s">
        <v>41</v>
      </c>
      <c r="D18" s="36">
        <f t="shared" si="1"/>
        <v>6</v>
      </c>
      <c r="E18" s="94" t="s">
        <v>87</v>
      </c>
      <c r="F18" s="96" t="s">
        <v>118</v>
      </c>
      <c r="G18" s="99" t="s">
        <v>161</v>
      </c>
      <c r="H18" s="102" t="s">
        <v>176</v>
      </c>
      <c r="I18" s="65" t="str">
        <f t="shared" si="2"/>
        <v>Digi-Key</v>
      </c>
      <c r="J18" s="65" t="str">
        <f t="shared" si="3"/>
        <v>311-2052-1-ND</v>
      </c>
      <c r="K18" s="79">
        <f t="shared" si="4"/>
        <v>10.98</v>
      </c>
      <c r="L18" s="3">
        <v>6</v>
      </c>
      <c r="M18" s="83" t="s">
        <v>218</v>
      </c>
      <c r="N18" s="106" t="s">
        <v>223</v>
      </c>
      <c r="O18" s="28" t="s">
        <v>265</v>
      </c>
      <c r="P18" s="3">
        <v>6</v>
      </c>
      <c r="Q18" s="81">
        <v>15.06</v>
      </c>
      <c r="R18" s="44"/>
      <c r="S18" s="106" t="s">
        <v>216</v>
      </c>
      <c r="T18" s="82" t="s">
        <v>288</v>
      </c>
      <c r="U18" s="107">
        <v>2.5146299999999999</v>
      </c>
      <c r="V18" s="44">
        <v>6</v>
      </c>
      <c r="W18" s="113"/>
      <c r="Y18" s="82" t="s">
        <v>218</v>
      </c>
      <c r="Z18" s="83" t="s">
        <v>347</v>
      </c>
      <c r="AA18" s="45" t="s">
        <v>377</v>
      </c>
      <c r="AB18" s="3">
        <v>6</v>
      </c>
      <c r="AC18" s="81">
        <v>10.98</v>
      </c>
      <c r="AE18" s="29"/>
      <c r="AF18" s="29"/>
      <c r="AG18" s="29"/>
      <c r="AH18"/>
    </row>
    <row r="19" spans="1:34" s="3" customFormat="1" ht="15" x14ac:dyDescent="0.2">
      <c r="A19" s="6"/>
      <c r="B19" s="39">
        <f t="shared" si="0"/>
        <v>6</v>
      </c>
      <c r="C19" s="93" t="s">
        <v>42</v>
      </c>
      <c r="D19" s="77">
        <f t="shared" si="1"/>
        <v>7</v>
      </c>
      <c r="E19" s="95" t="s">
        <v>88</v>
      </c>
      <c r="F19" s="97" t="s">
        <v>119</v>
      </c>
      <c r="G19" s="100" t="s">
        <v>161</v>
      </c>
      <c r="H19" s="100" t="s">
        <v>177</v>
      </c>
      <c r="I19" s="66" t="str">
        <f t="shared" si="2"/>
        <v>Digi-Key</v>
      </c>
      <c r="J19" s="66" t="str">
        <f t="shared" si="3"/>
        <v>399-8004-1-ND</v>
      </c>
      <c r="K19" s="80">
        <f t="shared" si="4"/>
        <v>1.33</v>
      </c>
      <c r="L19" s="3">
        <v>7</v>
      </c>
      <c r="M19" s="83" t="s">
        <v>217</v>
      </c>
      <c r="N19" s="106" t="s">
        <v>224</v>
      </c>
      <c r="O19" s="28" t="s">
        <v>266</v>
      </c>
      <c r="P19" s="3">
        <v>7</v>
      </c>
      <c r="R19" s="44"/>
      <c r="S19" s="106" t="s">
        <v>216</v>
      </c>
      <c r="T19" s="82" t="s">
        <v>289</v>
      </c>
      <c r="U19" s="3" t="s">
        <v>331</v>
      </c>
      <c r="V19" s="44">
        <v>7</v>
      </c>
      <c r="W19" s="45"/>
      <c r="Y19" s="82" t="s">
        <v>218</v>
      </c>
      <c r="Z19" s="83" t="s">
        <v>348</v>
      </c>
      <c r="AA19" s="45" t="s">
        <v>273</v>
      </c>
      <c r="AB19" s="3">
        <v>7</v>
      </c>
      <c r="AC19" s="114">
        <v>1.33</v>
      </c>
      <c r="AE19" s="29"/>
      <c r="AF19" s="29"/>
      <c r="AG19" s="29"/>
      <c r="AH19"/>
    </row>
    <row r="20" spans="1:34" s="3" customFormat="1" ht="15" x14ac:dyDescent="0.2">
      <c r="A20" s="6"/>
      <c r="B20" s="35">
        <f t="shared" si="0"/>
        <v>7</v>
      </c>
      <c r="C20" s="92" t="s">
        <v>43</v>
      </c>
      <c r="D20" s="36">
        <f t="shared" si="1"/>
        <v>4</v>
      </c>
      <c r="E20" s="94" t="s">
        <v>89</v>
      </c>
      <c r="F20" s="96" t="s">
        <v>120</v>
      </c>
      <c r="G20" s="99" t="s">
        <v>161</v>
      </c>
      <c r="H20" s="102" t="s">
        <v>178</v>
      </c>
      <c r="I20" s="65" t="str">
        <f t="shared" si="2"/>
        <v>Digi-Key</v>
      </c>
      <c r="J20" s="65" t="str">
        <f t="shared" si="3"/>
        <v>399-10365-1-ND</v>
      </c>
      <c r="K20" s="79">
        <f t="shared" si="4"/>
        <v>24.92</v>
      </c>
      <c r="L20" s="3">
        <v>4</v>
      </c>
      <c r="M20" s="83" t="s">
        <v>216</v>
      </c>
      <c r="N20" s="106" t="s">
        <v>225</v>
      </c>
      <c r="O20" s="28">
        <v>6.8012499999999996</v>
      </c>
      <c r="P20" s="3">
        <v>4</v>
      </c>
      <c r="Q20" s="107"/>
      <c r="R20" s="44"/>
      <c r="S20" s="106" t="s">
        <v>217</v>
      </c>
      <c r="T20" s="82" t="s">
        <v>290</v>
      </c>
      <c r="V20" s="44">
        <v>4</v>
      </c>
      <c r="W20" s="81"/>
      <c r="Y20" s="82" t="s">
        <v>218</v>
      </c>
      <c r="Z20" s="83" t="s">
        <v>349</v>
      </c>
      <c r="AA20" s="45" t="s">
        <v>378</v>
      </c>
      <c r="AB20" s="3">
        <v>4</v>
      </c>
      <c r="AC20" s="81">
        <v>24.92</v>
      </c>
      <c r="AE20" s="29"/>
      <c r="AF20" s="29"/>
      <c r="AG20" s="29"/>
      <c r="AH20"/>
    </row>
    <row r="21" spans="1:34" s="3" customFormat="1" ht="30" x14ac:dyDescent="0.2">
      <c r="A21" s="6"/>
      <c r="B21" s="39">
        <f t="shared" si="0"/>
        <v>8</v>
      </c>
      <c r="C21" s="93" t="s">
        <v>44</v>
      </c>
      <c r="D21" s="77">
        <f t="shared" si="1"/>
        <v>11</v>
      </c>
      <c r="E21" s="95" t="s">
        <v>90</v>
      </c>
      <c r="F21" s="97" t="s">
        <v>121</v>
      </c>
      <c r="G21" s="100" t="s">
        <v>162</v>
      </c>
      <c r="H21" s="100" t="s">
        <v>179</v>
      </c>
      <c r="I21" s="66" t="str">
        <f t="shared" si="2"/>
        <v>Digi-Key</v>
      </c>
      <c r="J21" s="66" t="str">
        <f t="shared" si="3"/>
        <v>PCE4263CT-ND</v>
      </c>
      <c r="K21" s="80">
        <f t="shared" si="4"/>
        <v>40.15</v>
      </c>
      <c r="L21" s="3">
        <v>11</v>
      </c>
      <c r="M21" s="83" t="s">
        <v>216</v>
      </c>
      <c r="N21" s="106" t="s">
        <v>226</v>
      </c>
      <c r="O21" s="28">
        <v>3.3160699999999999</v>
      </c>
      <c r="P21" s="3">
        <v>11</v>
      </c>
      <c r="Q21" s="107"/>
      <c r="R21" s="44"/>
      <c r="S21" s="106" t="s">
        <v>218</v>
      </c>
      <c r="T21" s="82" t="s">
        <v>291</v>
      </c>
      <c r="U21" s="3" t="s">
        <v>332</v>
      </c>
      <c r="V21" s="44">
        <v>11</v>
      </c>
      <c r="W21" s="81">
        <v>40.15</v>
      </c>
      <c r="Y21" s="82" t="s">
        <v>27</v>
      </c>
      <c r="Z21" s="83" t="s">
        <v>27</v>
      </c>
      <c r="AA21" s="45"/>
      <c r="AE21" s="29"/>
      <c r="AF21" s="29"/>
      <c r="AG21" s="29"/>
      <c r="AH21"/>
    </row>
    <row r="22" spans="1:34" s="3" customFormat="1" ht="15" x14ac:dyDescent="0.2">
      <c r="A22" s="6"/>
      <c r="B22" s="35">
        <f t="shared" si="0"/>
        <v>9</v>
      </c>
      <c r="C22" s="92" t="s">
        <v>45</v>
      </c>
      <c r="D22" s="36">
        <f t="shared" si="1"/>
        <v>4</v>
      </c>
      <c r="E22" s="94" t="s">
        <v>91</v>
      </c>
      <c r="F22" s="96" t="s">
        <v>122</v>
      </c>
      <c r="G22" s="99" t="s">
        <v>163</v>
      </c>
      <c r="H22" s="102" t="s">
        <v>180</v>
      </c>
      <c r="I22" s="65" t="str">
        <f t="shared" si="2"/>
        <v>Digi-Key</v>
      </c>
      <c r="J22" s="65" t="str">
        <f t="shared" si="3"/>
        <v>490-3291-1-ND</v>
      </c>
      <c r="K22" s="79">
        <f t="shared" si="4"/>
        <v>0.68</v>
      </c>
      <c r="L22" s="3">
        <v>4</v>
      </c>
      <c r="M22" s="83" t="s">
        <v>217</v>
      </c>
      <c r="N22" s="106" t="s">
        <v>227</v>
      </c>
      <c r="O22" s="28"/>
      <c r="R22" s="44"/>
      <c r="S22" s="106" t="s">
        <v>216</v>
      </c>
      <c r="T22" s="82" t="s">
        <v>292</v>
      </c>
      <c r="U22" s="3" t="s">
        <v>331</v>
      </c>
      <c r="V22" s="44">
        <v>4</v>
      </c>
      <c r="W22" s="81"/>
      <c r="Y22" s="82" t="s">
        <v>218</v>
      </c>
      <c r="Z22" s="83" t="s">
        <v>350</v>
      </c>
      <c r="AA22" s="45" t="s">
        <v>379</v>
      </c>
      <c r="AB22" s="3">
        <v>4</v>
      </c>
      <c r="AC22" s="81">
        <v>0.68</v>
      </c>
      <c r="AE22" s="29"/>
      <c r="AF22" s="29"/>
      <c r="AG22" s="29"/>
      <c r="AH22"/>
    </row>
    <row r="23" spans="1:34" s="3" customFormat="1" ht="15" x14ac:dyDescent="0.2">
      <c r="A23" s="6"/>
      <c r="B23" s="39">
        <f t="shared" si="0"/>
        <v>10</v>
      </c>
      <c r="C23" s="93" t="s">
        <v>46</v>
      </c>
      <c r="D23" s="77">
        <f t="shared" si="1"/>
        <v>1</v>
      </c>
      <c r="E23" s="95" t="s">
        <v>92</v>
      </c>
      <c r="F23" s="97" t="s">
        <v>123</v>
      </c>
      <c r="G23" s="100" t="s">
        <v>160</v>
      </c>
      <c r="H23" s="100" t="s">
        <v>181</v>
      </c>
      <c r="I23" s="66" t="str">
        <f t="shared" si="2"/>
        <v>Digi-Key</v>
      </c>
      <c r="J23" s="66" t="str">
        <f t="shared" si="3"/>
        <v>445-1312-6-ND</v>
      </c>
      <c r="K23" s="80">
        <f t="shared" si="4"/>
        <v>0.1</v>
      </c>
      <c r="L23" s="3">
        <v>1</v>
      </c>
      <c r="M23" s="83" t="s">
        <v>216</v>
      </c>
      <c r="N23" s="106" t="s">
        <v>228</v>
      </c>
      <c r="O23" s="28" t="s">
        <v>267</v>
      </c>
      <c r="P23" s="3">
        <v>1</v>
      </c>
      <c r="R23" s="44"/>
      <c r="S23" s="106" t="s">
        <v>218</v>
      </c>
      <c r="T23" s="82" t="s">
        <v>293</v>
      </c>
      <c r="U23" s="3" t="s">
        <v>276</v>
      </c>
      <c r="V23" s="44">
        <v>1</v>
      </c>
      <c r="W23" s="81">
        <v>0.1</v>
      </c>
      <c r="Y23" s="82" t="s">
        <v>27</v>
      </c>
      <c r="Z23" s="83" t="s">
        <v>27</v>
      </c>
      <c r="AA23" s="45"/>
      <c r="AE23" s="29"/>
      <c r="AF23" s="29"/>
      <c r="AG23" s="29"/>
      <c r="AH23"/>
    </row>
    <row r="24" spans="1:34" s="3" customFormat="1" ht="15" x14ac:dyDescent="0.2">
      <c r="A24" s="6"/>
      <c r="B24" s="35">
        <f t="shared" si="0"/>
        <v>11</v>
      </c>
      <c r="C24" s="92" t="s">
        <v>47</v>
      </c>
      <c r="D24" s="36">
        <f t="shared" si="1"/>
        <v>1</v>
      </c>
      <c r="E24" s="94" t="s">
        <v>93</v>
      </c>
      <c r="F24" s="96" t="s">
        <v>117</v>
      </c>
      <c r="G24" s="99" t="s">
        <v>160</v>
      </c>
      <c r="H24" s="102" t="s">
        <v>182</v>
      </c>
      <c r="I24" s="65" t="str">
        <f t="shared" si="2"/>
        <v>Digi-Key</v>
      </c>
      <c r="J24" s="65" t="str">
        <f t="shared" si="3"/>
        <v>490-6544-1-ND</v>
      </c>
      <c r="K24" s="79">
        <f t="shared" si="4"/>
        <v>0.73</v>
      </c>
      <c r="L24" s="3">
        <v>1</v>
      </c>
      <c r="M24" s="83" t="s">
        <v>217</v>
      </c>
      <c r="N24" s="106" t="s">
        <v>229</v>
      </c>
      <c r="O24" s="28"/>
      <c r="P24" s="3">
        <v>1</v>
      </c>
      <c r="R24" s="44"/>
      <c r="S24" s="106" t="s">
        <v>216</v>
      </c>
      <c r="T24" s="82" t="s">
        <v>294</v>
      </c>
      <c r="U24" s="107">
        <v>185288</v>
      </c>
      <c r="V24" s="44">
        <v>1</v>
      </c>
      <c r="W24" s="107"/>
      <c r="Y24" s="82" t="s">
        <v>218</v>
      </c>
      <c r="Z24" s="83" t="s">
        <v>351</v>
      </c>
      <c r="AA24" s="45" t="s">
        <v>380</v>
      </c>
      <c r="AB24" s="3">
        <v>1</v>
      </c>
      <c r="AC24" s="81">
        <v>0.73</v>
      </c>
      <c r="AE24" s="29"/>
      <c r="AF24" s="29"/>
      <c r="AG24" s="29"/>
      <c r="AH24"/>
    </row>
    <row r="25" spans="1:34" s="3" customFormat="1" ht="15" x14ac:dyDescent="0.2">
      <c r="A25" s="6"/>
      <c r="B25" s="39">
        <f t="shared" si="0"/>
        <v>12</v>
      </c>
      <c r="C25" s="93" t="s">
        <v>48</v>
      </c>
      <c r="D25" s="77">
        <f t="shared" si="1"/>
        <v>1</v>
      </c>
      <c r="E25" s="95" t="s">
        <v>92</v>
      </c>
      <c r="F25" s="97" t="s">
        <v>124</v>
      </c>
      <c r="G25" s="100" t="s">
        <v>163</v>
      </c>
      <c r="H25" s="100" t="s">
        <v>183</v>
      </c>
      <c r="I25" s="66" t="str">
        <f t="shared" si="2"/>
        <v>Digi-Key</v>
      </c>
      <c r="J25" s="66" t="str">
        <f t="shared" si="3"/>
        <v>490-1512-1-ND</v>
      </c>
      <c r="K25" s="80">
        <f t="shared" si="4"/>
        <v>0.1</v>
      </c>
      <c r="L25" s="3">
        <v>1</v>
      </c>
      <c r="M25" s="83" t="s">
        <v>216</v>
      </c>
      <c r="N25" s="106" t="s">
        <v>230</v>
      </c>
      <c r="O25" s="28" t="s">
        <v>267</v>
      </c>
      <c r="P25" s="3">
        <v>1</v>
      </c>
      <c r="R25" s="44"/>
      <c r="S25" s="106" t="s">
        <v>218</v>
      </c>
      <c r="T25" s="82" t="s">
        <v>295</v>
      </c>
      <c r="U25" s="3" t="s">
        <v>276</v>
      </c>
      <c r="V25" s="44">
        <v>1</v>
      </c>
      <c r="W25" s="81">
        <v>0.1</v>
      </c>
      <c r="Y25" s="82" t="s">
        <v>217</v>
      </c>
      <c r="Z25" s="83" t="s">
        <v>352</v>
      </c>
      <c r="AA25" s="45" t="s">
        <v>381</v>
      </c>
      <c r="AB25" s="3">
        <v>1</v>
      </c>
      <c r="AE25" s="29"/>
      <c r="AF25" s="29"/>
      <c r="AG25" s="29"/>
      <c r="AH25"/>
    </row>
    <row r="26" spans="1:34" s="3" customFormat="1" ht="15" x14ac:dyDescent="0.2">
      <c r="A26" s="6"/>
      <c r="B26" s="35">
        <f t="shared" si="0"/>
        <v>13</v>
      </c>
      <c r="C26" s="92" t="s">
        <v>49</v>
      </c>
      <c r="D26" s="36">
        <f t="shared" si="1"/>
        <v>5</v>
      </c>
      <c r="E26" s="94" t="s">
        <v>94</v>
      </c>
      <c r="F26" s="96" t="s">
        <v>125</v>
      </c>
      <c r="G26" s="99" t="s">
        <v>160</v>
      </c>
      <c r="H26" s="102" t="s">
        <v>184</v>
      </c>
      <c r="I26" s="65" t="str">
        <f t="shared" si="2"/>
        <v>Digi-Key</v>
      </c>
      <c r="J26" s="65" t="str">
        <f t="shared" si="3"/>
        <v>445-5932-1-ND</v>
      </c>
      <c r="K26" s="79">
        <f t="shared" si="4"/>
        <v>0.75</v>
      </c>
      <c r="L26" s="3">
        <v>5</v>
      </c>
      <c r="M26" s="83" t="s">
        <v>216</v>
      </c>
      <c r="N26" s="106" t="s">
        <v>231</v>
      </c>
      <c r="O26" s="28" t="s">
        <v>268</v>
      </c>
      <c r="P26" s="3">
        <v>5</v>
      </c>
      <c r="R26" s="44"/>
      <c r="S26" s="106" t="s">
        <v>218</v>
      </c>
      <c r="T26" s="82" t="s">
        <v>296</v>
      </c>
      <c r="U26" s="3" t="s">
        <v>333</v>
      </c>
      <c r="V26" s="44">
        <v>5</v>
      </c>
      <c r="W26" s="81">
        <v>0.75</v>
      </c>
      <c r="Y26" s="82" t="s">
        <v>217</v>
      </c>
      <c r="Z26" s="83" t="s">
        <v>353</v>
      </c>
      <c r="AA26" s="45" t="s">
        <v>333</v>
      </c>
      <c r="AB26" s="3">
        <v>5</v>
      </c>
      <c r="AE26" s="29"/>
      <c r="AF26" s="29"/>
      <c r="AG26" s="29"/>
      <c r="AH26"/>
    </row>
    <row r="27" spans="1:34" s="3" customFormat="1" ht="15" x14ac:dyDescent="0.2">
      <c r="A27" s="6"/>
      <c r="B27" s="39">
        <f t="shared" si="0"/>
        <v>14</v>
      </c>
      <c r="C27" s="93" t="s">
        <v>50</v>
      </c>
      <c r="D27" s="77">
        <f t="shared" si="1"/>
        <v>2</v>
      </c>
      <c r="E27" s="95" t="s">
        <v>95</v>
      </c>
      <c r="F27" s="97" t="s">
        <v>119</v>
      </c>
      <c r="G27" s="100" t="s">
        <v>160</v>
      </c>
      <c r="H27" s="100" t="s">
        <v>185</v>
      </c>
      <c r="I27" s="66" t="str">
        <f t="shared" si="2"/>
        <v>Digi-Key</v>
      </c>
      <c r="J27" s="66" t="str">
        <f t="shared" si="3"/>
        <v>445-4467-1-ND</v>
      </c>
      <c r="K27" s="80">
        <f t="shared" si="4"/>
        <v>0.98</v>
      </c>
      <c r="L27" s="3">
        <v>2</v>
      </c>
      <c r="M27" s="83" t="s">
        <v>218</v>
      </c>
      <c r="N27" s="106" t="s">
        <v>232</v>
      </c>
      <c r="O27" s="28" t="s">
        <v>269</v>
      </c>
      <c r="P27" s="3">
        <v>2</v>
      </c>
      <c r="Q27" s="81">
        <v>0.98</v>
      </c>
      <c r="R27" s="44"/>
      <c r="S27" s="106" t="s">
        <v>216</v>
      </c>
      <c r="T27" s="82" t="s">
        <v>297</v>
      </c>
      <c r="U27" s="3" t="s">
        <v>334</v>
      </c>
      <c r="V27" s="44">
        <v>2</v>
      </c>
      <c r="W27" s="45"/>
      <c r="Y27" s="82" t="s">
        <v>27</v>
      </c>
      <c r="Z27" s="83" t="s">
        <v>27</v>
      </c>
      <c r="AA27" s="45"/>
      <c r="AE27" s="29"/>
      <c r="AF27" s="29"/>
      <c r="AG27" s="29"/>
      <c r="AH27"/>
    </row>
    <row r="28" spans="1:34" s="3" customFormat="1" ht="15" x14ac:dyDescent="0.2">
      <c r="A28" s="6"/>
      <c r="B28" s="35">
        <f t="shared" si="0"/>
        <v>15</v>
      </c>
      <c r="C28" s="92" t="s">
        <v>51</v>
      </c>
      <c r="D28" s="36">
        <f t="shared" si="1"/>
        <v>1</v>
      </c>
      <c r="E28" s="94" t="s">
        <v>96</v>
      </c>
      <c r="F28" s="96" t="s">
        <v>126</v>
      </c>
      <c r="G28" s="99" t="s">
        <v>164</v>
      </c>
      <c r="H28" s="102" t="s">
        <v>186</v>
      </c>
      <c r="I28" s="65" t="str">
        <f t="shared" si="2"/>
        <v>Digi-Key</v>
      </c>
      <c r="J28" s="65" t="str">
        <f t="shared" si="3"/>
        <v>568-6753-6-ND</v>
      </c>
      <c r="K28" s="79">
        <f t="shared" si="4"/>
        <v>0.52</v>
      </c>
      <c r="L28" s="3">
        <v>1</v>
      </c>
      <c r="M28" s="83" t="s">
        <v>216</v>
      </c>
      <c r="N28" s="106" t="s">
        <v>233</v>
      </c>
      <c r="O28" s="28" t="s">
        <v>270</v>
      </c>
      <c r="P28" s="3">
        <v>1</v>
      </c>
      <c r="R28" s="44"/>
      <c r="S28" s="106" t="s">
        <v>217</v>
      </c>
      <c r="T28" s="82" t="s">
        <v>298</v>
      </c>
      <c r="V28" s="44"/>
      <c r="W28" s="81"/>
      <c r="Y28" s="82" t="s">
        <v>218</v>
      </c>
      <c r="Z28" s="83" t="s">
        <v>354</v>
      </c>
      <c r="AA28" s="45" t="s">
        <v>382</v>
      </c>
      <c r="AB28" s="3">
        <v>1</v>
      </c>
      <c r="AC28" s="81">
        <v>0.52</v>
      </c>
      <c r="AE28" s="29"/>
      <c r="AF28" s="29"/>
      <c r="AG28" s="29"/>
      <c r="AH28"/>
    </row>
    <row r="29" spans="1:34" s="3" customFormat="1" ht="15" x14ac:dyDescent="0.2">
      <c r="A29" s="6"/>
      <c r="B29" s="39">
        <f t="shared" si="0"/>
        <v>16</v>
      </c>
      <c r="C29" s="93" t="s">
        <v>52</v>
      </c>
      <c r="D29" s="77">
        <f t="shared" si="1"/>
        <v>1</v>
      </c>
      <c r="E29" s="95" t="s">
        <v>97</v>
      </c>
      <c r="F29" s="97" t="s">
        <v>127</v>
      </c>
      <c r="G29" s="100" t="s">
        <v>165</v>
      </c>
      <c r="H29" s="100" t="s">
        <v>187</v>
      </c>
      <c r="I29" s="66" t="str">
        <f t="shared" si="2"/>
        <v>Digi-Key</v>
      </c>
      <c r="J29" s="66" t="str">
        <f t="shared" si="3"/>
        <v>MINISMDC260F/16CT-ND</v>
      </c>
      <c r="K29" s="80">
        <f t="shared" si="4"/>
        <v>0.57999999999999996</v>
      </c>
      <c r="L29" s="3">
        <v>1</v>
      </c>
      <c r="M29" s="83" t="s">
        <v>216</v>
      </c>
      <c r="N29" s="106" t="s">
        <v>234</v>
      </c>
      <c r="O29" s="28" t="s">
        <v>271</v>
      </c>
      <c r="P29" s="3">
        <v>1</v>
      </c>
      <c r="R29" s="44"/>
      <c r="S29" s="106" t="s">
        <v>217</v>
      </c>
      <c r="T29" s="82" t="s">
        <v>299</v>
      </c>
      <c r="U29" s="3" t="s">
        <v>335</v>
      </c>
      <c r="V29" s="44">
        <v>1</v>
      </c>
      <c r="W29" s="45"/>
      <c r="Y29" s="82" t="s">
        <v>218</v>
      </c>
      <c r="Z29" s="83" t="s">
        <v>355</v>
      </c>
      <c r="AA29" s="45" t="s">
        <v>335</v>
      </c>
      <c r="AB29" s="3">
        <v>1</v>
      </c>
      <c r="AC29" s="81">
        <v>0.57999999999999996</v>
      </c>
      <c r="AE29" s="29"/>
      <c r="AF29" s="29"/>
      <c r="AG29" s="29"/>
      <c r="AH29"/>
    </row>
    <row r="30" spans="1:34" s="3" customFormat="1" ht="15" x14ac:dyDescent="0.2">
      <c r="A30" s="6"/>
      <c r="B30" s="35">
        <f t="shared" si="0"/>
        <v>17</v>
      </c>
      <c r="C30" s="92" t="s">
        <v>53</v>
      </c>
      <c r="D30" s="36">
        <f t="shared" si="1"/>
        <v>3</v>
      </c>
      <c r="E30" s="94" t="s">
        <v>98</v>
      </c>
      <c r="F30" s="96" t="s">
        <v>128</v>
      </c>
      <c r="G30" s="99" t="s">
        <v>166</v>
      </c>
      <c r="H30" s="102" t="s">
        <v>128</v>
      </c>
      <c r="I30" s="65" t="str">
        <f t="shared" si="2"/>
        <v>Digi-Key</v>
      </c>
      <c r="J30" s="65" t="str">
        <f t="shared" si="3"/>
        <v>732-3423-1-ND</v>
      </c>
      <c r="K30" s="79">
        <f t="shared" si="4"/>
        <v>3.69</v>
      </c>
      <c r="L30" s="3">
        <v>3</v>
      </c>
      <c r="M30" s="83" t="s">
        <v>218</v>
      </c>
      <c r="N30" s="106" t="s">
        <v>235</v>
      </c>
      <c r="O30" s="28" t="s">
        <v>272</v>
      </c>
      <c r="P30" s="3">
        <v>3</v>
      </c>
      <c r="Q30" s="81">
        <v>3.69</v>
      </c>
      <c r="R30" s="44"/>
      <c r="S30" s="106" t="s">
        <v>216</v>
      </c>
      <c r="T30" s="82" t="s">
        <v>300</v>
      </c>
      <c r="U30" s="107">
        <v>134555</v>
      </c>
      <c r="V30" s="44">
        <v>3</v>
      </c>
      <c r="W30" s="107"/>
      <c r="Y30" s="82" t="s">
        <v>27</v>
      </c>
      <c r="Z30" s="83" t="s">
        <v>27</v>
      </c>
      <c r="AA30" s="45"/>
      <c r="AE30" s="29"/>
      <c r="AF30" s="29"/>
      <c r="AG30" s="29"/>
      <c r="AH30"/>
    </row>
    <row r="31" spans="1:34" s="3" customFormat="1" ht="15" x14ac:dyDescent="0.2">
      <c r="A31" s="6"/>
      <c r="B31" s="39">
        <f t="shared" si="0"/>
        <v>18</v>
      </c>
      <c r="C31" s="93" t="s">
        <v>54</v>
      </c>
      <c r="D31" s="77">
        <f t="shared" si="1"/>
        <v>1</v>
      </c>
      <c r="E31" s="95" t="s">
        <v>99</v>
      </c>
      <c r="F31" s="97" t="s">
        <v>129</v>
      </c>
      <c r="G31" s="100" t="s">
        <v>163</v>
      </c>
      <c r="H31" s="100" t="s">
        <v>188</v>
      </c>
      <c r="I31" s="66" t="str">
        <f t="shared" si="2"/>
        <v>Digi-Key</v>
      </c>
      <c r="J31" s="66" t="str">
        <f t="shared" si="3"/>
        <v>490-1033-6-ND</v>
      </c>
      <c r="K31" s="80">
        <f t="shared" si="4"/>
        <v>0.19</v>
      </c>
      <c r="L31" s="3">
        <v>1</v>
      </c>
      <c r="M31" s="83" t="s">
        <v>218</v>
      </c>
      <c r="N31" s="106" t="s">
        <v>236</v>
      </c>
      <c r="O31" s="28" t="s">
        <v>273</v>
      </c>
      <c r="P31" s="3">
        <v>1</v>
      </c>
      <c r="Q31" s="81">
        <v>0.19</v>
      </c>
      <c r="R31" s="44"/>
      <c r="S31" s="106" t="s">
        <v>217</v>
      </c>
      <c r="T31" s="82" t="s">
        <v>301</v>
      </c>
      <c r="V31" s="44">
        <v>1</v>
      </c>
      <c r="W31" s="45"/>
      <c r="Y31" s="82" t="s">
        <v>216</v>
      </c>
      <c r="Z31" s="83" t="s">
        <v>356</v>
      </c>
      <c r="AA31" s="45" t="s">
        <v>383</v>
      </c>
      <c r="AB31" s="3">
        <v>1</v>
      </c>
      <c r="AE31" s="29"/>
      <c r="AF31" s="29"/>
      <c r="AG31" s="29"/>
      <c r="AH31"/>
    </row>
    <row r="32" spans="1:34" s="3" customFormat="1" ht="15" x14ac:dyDescent="0.2">
      <c r="A32" s="6"/>
      <c r="B32" s="35">
        <f t="shared" si="0"/>
        <v>19</v>
      </c>
      <c r="C32" s="92" t="s">
        <v>55</v>
      </c>
      <c r="D32" s="36">
        <f t="shared" si="1"/>
        <v>1</v>
      </c>
      <c r="E32" s="94" t="s">
        <v>100</v>
      </c>
      <c r="F32" s="96" t="s">
        <v>130</v>
      </c>
      <c r="G32" s="99" t="s">
        <v>164</v>
      </c>
      <c r="H32" s="102" t="s">
        <v>130</v>
      </c>
      <c r="I32" s="65" t="str">
        <f t="shared" si="2"/>
        <v>Digi-Key</v>
      </c>
      <c r="J32" s="65" t="str">
        <f t="shared" si="3"/>
        <v>BSS84CT-ND</v>
      </c>
      <c r="K32" s="79">
        <f t="shared" si="4"/>
        <v>0.24</v>
      </c>
      <c r="L32" s="3">
        <v>1</v>
      </c>
      <c r="M32" s="83" t="s">
        <v>217</v>
      </c>
      <c r="N32" s="106" t="s">
        <v>237</v>
      </c>
      <c r="O32" s="28" t="s">
        <v>274</v>
      </c>
      <c r="P32" s="3">
        <v>1</v>
      </c>
      <c r="R32" s="44"/>
      <c r="S32" s="106" t="s">
        <v>216</v>
      </c>
      <c r="T32" s="82" t="s">
        <v>302</v>
      </c>
      <c r="U32" s="3" t="s">
        <v>267</v>
      </c>
      <c r="V32" s="44">
        <v>1</v>
      </c>
      <c r="W32" s="81"/>
      <c r="Y32" s="82" t="s">
        <v>218</v>
      </c>
      <c r="Z32" s="83" t="s">
        <v>357</v>
      </c>
      <c r="AA32" s="45" t="s">
        <v>384</v>
      </c>
      <c r="AB32" s="3">
        <v>1</v>
      </c>
      <c r="AC32" s="81">
        <v>0.24</v>
      </c>
      <c r="AE32" s="29"/>
      <c r="AF32" s="29"/>
      <c r="AG32" s="29"/>
      <c r="AH32"/>
    </row>
    <row r="33" spans="1:34" s="3" customFormat="1" ht="15" x14ac:dyDescent="0.2">
      <c r="A33" s="6"/>
      <c r="B33" s="39">
        <f t="shared" si="0"/>
        <v>20</v>
      </c>
      <c r="C33" s="93" t="s">
        <v>56</v>
      </c>
      <c r="D33" s="77">
        <f t="shared" si="1"/>
        <v>1</v>
      </c>
      <c r="E33" s="95" t="s">
        <v>101</v>
      </c>
      <c r="F33" s="97" t="s">
        <v>131</v>
      </c>
      <c r="G33" s="100" t="s">
        <v>167</v>
      </c>
      <c r="H33" s="100" t="s">
        <v>189</v>
      </c>
      <c r="I33" s="66" t="str">
        <f t="shared" si="2"/>
        <v>Digi-Key</v>
      </c>
      <c r="J33" s="66" t="str">
        <f t="shared" si="3"/>
        <v>MMBF170LT1GOSCT-ND</v>
      </c>
      <c r="K33" s="80">
        <f t="shared" si="4"/>
        <v>0.34</v>
      </c>
      <c r="L33" s="3">
        <v>1</v>
      </c>
      <c r="M33" s="83" t="s">
        <v>216</v>
      </c>
      <c r="N33" s="106" t="s">
        <v>238</v>
      </c>
      <c r="O33" s="28" t="s">
        <v>275</v>
      </c>
      <c r="P33" s="3">
        <v>1</v>
      </c>
      <c r="R33" s="44"/>
      <c r="S33" s="106" t="s">
        <v>217</v>
      </c>
      <c r="T33" s="82" t="s">
        <v>303</v>
      </c>
      <c r="V33" s="44"/>
      <c r="W33" s="45"/>
      <c r="Y33" s="82" t="s">
        <v>218</v>
      </c>
      <c r="Z33" s="83" t="s">
        <v>358</v>
      </c>
      <c r="AA33" s="45" t="s">
        <v>385</v>
      </c>
      <c r="AB33" s="3">
        <v>1</v>
      </c>
      <c r="AC33" s="81">
        <v>0.34</v>
      </c>
      <c r="AE33" s="29"/>
      <c r="AF33" s="29"/>
      <c r="AG33" s="29"/>
      <c r="AH33"/>
    </row>
    <row r="34" spans="1:34" s="3" customFormat="1" ht="15" x14ac:dyDescent="0.2">
      <c r="A34" s="6"/>
      <c r="B34" s="35">
        <f t="shared" si="0"/>
        <v>21</v>
      </c>
      <c r="C34" s="92" t="s">
        <v>57</v>
      </c>
      <c r="D34" s="36">
        <f t="shared" si="1"/>
        <v>1</v>
      </c>
      <c r="E34" s="94" t="s">
        <v>102</v>
      </c>
      <c r="F34" s="96" t="s">
        <v>132</v>
      </c>
      <c r="G34" s="99" t="s">
        <v>162</v>
      </c>
      <c r="H34" s="102" t="s">
        <v>190</v>
      </c>
      <c r="I34" s="65" t="str">
        <f t="shared" si="2"/>
        <v>Digi-Key</v>
      </c>
      <c r="J34" s="65" t="str">
        <f t="shared" si="3"/>
        <v>P3.00KHCT-ND</v>
      </c>
      <c r="K34" s="79">
        <f t="shared" si="4"/>
        <v>0.1</v>
      </c>
      <c r="L34" s="3">
        <v>1</v>
      </c>
      <c r="M34" s="83" t="s">
        <v>217</v>
      </c>
      <c r="N34" s="106" t="s">
        <v>239</v>
      </c>
      <c r="O34" s="28"/>
      <c r="P34" s="3">
        <v>1</v>
      </c>
      <c r="R34" s="44"/>
      <c r="S34" s="106" t="s">
        <v>216</v>
      </c>
      <c r="T34" s="82" t="s">
        <v>304</v>
      </c>
      <c r="U34" s="3" t="s">
        <v>267</v>
      </c>
      <c r="V34" s="44">
        <v>1</v>
      </c>
      <c r="W34" s="81"/>
      <c r="Y34" s="82" t="s">
        <v>218</v>
      </c>
      <c r="Z34" s="83" t="s">
        <v>359</v>
      </c>
      <c r="AA34" s="45" t="s">
        <v>276</v>
      </c>
      <c r="AB34" s="3">
        <v>1</v>
      </c>
      <c r="AC34" s="81">
        <v>0.1</v>
      </c>
      <c r="AE34" s="29"/>
      <c r="AF34" s="29"/>
      <c r="AG34" s="29"/>
      <c r="AH34"/>
    </row>
    <row r="35" spans="1:34" s="3" customFormat="1" ht="15" x14ac:dyDescent="0.2">
      <c r="A35" s="6"/>
      <c r="B35" s="39">
        <f t="shared" si="0"/>
        <v>22</v>
      </c>
      <c r="C35" s="93" t="s">
        <v>58</v>
      </c>
      <c r="D35" s="77">
        <f t="shared" si="1"/>
        <v>5</v>
      </c>
      <c r="E35" s="95" t="s">
        <v>102</v>
      </c>
      <c r="F35" s="97" t="s">
        <v>133</v>
      </c>
      <c r="G35" s="100" t="s">
        <v>162</v>
      </c>
      <c r="H35" s="100" t="s">
        <v>191</v>
      </c>
      <c r="I35" s="66" t="str">
        <f t="shared" si="2"/>
        <v>Digi-Key</v>
      </c>
      <c r="J35" s="66" t="str">
        <f t="shared" si="3"/>
        <v>P4.70KHCT-ND</v>
      </c>
      <c r="K35" s="80">
        <f t="shared" si="4"/>
        <v>0.5</v>
      </c>
      <c r="L35" s="3">
        <v>5</v>
      </c>
      <c r="M35" s="83" t="s">
        <v>217</v>
      </c>
      <c r="N35" s="106" t="s">
        <v>240</v>
      </c>
      <c r="O35" s="28" t="s">
        <v>276</v>
      </c>
      <c r="P35" s="3">
        <v>5</v>
      </c>
      <c r="R35" s="44"/>
      <c r="S35" s="106" t="s">
        <v>216</v>
      </c>
      <c r="T35" s="82" t="s">
        <v>305</v>
      </c>
      <c r="U35" s="3" t="s">
        <v>267</v>
      </c>
      <c r="V35" s="44">
        <v>5</v>
      </c>
      <c r="W35" s="45"/>
      <c r="Y35" s="82" t="s">
        <v>218</v>
      </c>
      <c r="Z35" s="83" t="s">
        <v>360</v>
      </c>
      <c r="AA35" s="45" t="s">
        <v>276</v>
      </c>
      <c r="AB35" s="3">
        <v>5</v>
      </c>
      <c r="AC35" s="81">
        <v>0.5</v>
      </c>
      <c r="AE35" s="29"/>
      <c r="AF35" s="29"/>
      <c r="AG35" s="29"/>
      <c r="AH35"/>
    </row>
    <row r="36" spans="1:34" s="3" customFormat="1" ht="15" x14ac:dyDescent="0.2">
      <c r="A36" s="6"/>
      <c r="B36" s="35">
        <f t="shared" si="0"/>
        <v>23</v>
      </c>
      <c r="C36" s="92" t="s">
        <v>59</v>
      </c>
      <c r="D36" s="36">
        <f t="shared" si="1"/>
        <v>1</v>
      </c>
      <c r="E36" s="94" t="s">
        <v>102</v>
      </c>
      <c r="F36" s="96" t="s">
        <v>134</v>
      </c>
      <c r="G36" s="99" t="s">
        <v>162</v>
      </c>
      <c r="H36" s="102" t="s">
        <v>192</v>
      </c>
      <c r="I36" s="65" t="str">
        <f t="shared" si="2"/>
        <v>Digi-Key</v>
      </c>
      <c r="J36" s="65" t="str">
        <f t="shared" si="3"/>
        <v>P11.0KHCT-ND</v>
      </c>
      <c r="K36" s="79">
        <f t="shared" si="4"/>
        <v>0.1</v>
      </c>
      <c r="L36" s="3">
        <v>1</v>
      </c>
      <c r="M36" s="83" t="s">
        <v>218</v>
      </c>
      <c r="N36" s="106" t="s">
        <v>241</v>
      </c>
      <c r="O36" s="28" t="s">
        <v>276</v>
      </c>
      <c r="P36" s="3">
        <v>1</v>
      </c>
      <c r="Q36" s="81">
        <v>0.1</v>
      </c>
      <c r="R36" s="44"/>
      <c r="S36" s="106" t="s">
        <v>216</v>
      </c>
      <c r="T36" s="82" t="s">
        <v>306</v>
      </c>
      <c r="U36" s="3" t="s">
        <v>267</v>
      </c>
      <c r="V36" s="44">
        <v>1</v>
      </c>
      <c r="W36" s="81"/>
      <c r="Y36" s="82" t="s">
        <v>217</v>
      </c>
      <c r="Z36" s="83" t="s">
        <v>361</v>
      </c>
      <c r="AA36" s="45" t="s">
        <v>336</v>
      </c>
      <c r="AB36" s="3">
        <v>1</v>
      </c>
      <c r="AE36" s="29"/>
      <c r="AF36" s="29"/>
      <c r="AG36" s="29"/>
      <c r="AH36"/>
    </row>
    <row r="37" spans="1:34" s="3" customFormat="1" ht="15" x14ac:dyDescent="0.2">
      <c r="A37" s="6"/>
      <c r="B37" s="39">
        <f t="shared" si="0"/>
        <v>24</v>
      </c>
      <c r="C37" s="93" t="s">
        <v>60</v>
      </c>
      <c r="D37" s="77">
        <f t="shared" si="1"/>
        <v>5</v>
      </c>
      <c r="E37" s="95" t="s">
        <v>102</v>
      </c>
      <c r="F37" s="97" t="s">
        <v>135</v>
      </c>
      <c r="G37" s="100" t="s">
        <v>162</v>
      </c>
      <c r="H37" s="100" t="s">
        <v>193</v>
      </c>
      <c r="I37" s="66" t="str">
        <f t="shared" si="2"/>
        <v>Digi-Key</v>
      </c>
      <c r="J37" s="66" t="str">
        <f t="shared" si="3"/>
        <v>P1.07KHCT-ND</v>
      </c>
      <c r="K37" s="80">
        <f t="shared" si="4"/>
        <v>0.5</v>
      </c>
      <c r="L37" s="3">
        <v>5</v>
      </c>
      <c r="M37" s="83" t="s">
        <v>217</v>
      </c>
      <c r="N37" s="106" t="s">
        <v>242</v>
      </c>
      <c r="O37" s="28"/>
      <c r="R37" s="44"/>
      <c r="S37" s="106" t="s">
        <v>218</v>
      </c>
      <c r="T37" s="82" t="s">
        <v>307</v>
      </c>
      <c r="U37" s="3" t="s">
        <v>276</v>
      </c>
      <c r="V37" s="44">
        <v>5</v>
      </c>
      <c r="W37" s="81">
        <v>0.5</v>
      </c>
      <c r="Y37" s="82" t="s">
        <v>216</v>
      </c>
      <c r="Z37" s="83" t="s">
        <v>362</v>
      </c>
      <c r="AA37" s="45" t="s">
        <v>267</v>
      </c>
      <c r="AB37" s="3">
        <v>5</v>
      </c>
      <c r="AE37" s="29"/>
      <c r="AF37" s="29"/>
      <c r="AG37" s="29"/>
      <c r="AH37"/>
    </row>
    <row r="38" spans="1:34" s="3" customFormat="1" ht="30" x14ac:dyDescent="0.2">
      <c r="A38" s="6"/>
      <c r="B38" s="35">
        <f t="shared" si="0"/>
        <v>25</v>
      </c>
      <c r="C38" s="92" t="s">
        <v>61</v>
      </c>
      <c r="D38" s="36">
        <f t="shared" si="1"/>
        <v>10</v>
      </c>
      <c r="E38" s="94" t="s">
        <v>102</v>
      </c>
      <c r="F38" s="96" t="s">
        <v>136</v>
      </c>
      <c r="G38" s="99" t="s">
        <v>162</v>
      </c>
      <c r="H38" s="102" t="s">
        <v>194</v>
      </c>
      <c r="I38" s="65" t="str">
        <f t="shared" si="2"/>
        <v>Digi-Key</v>
      </c>
      <c r="J38" s="65" t="str">
        <f t="shared" si="3"/>
        <v>P10.0KHCT-ND</v>
      </c>
      <c r="K38" s="79">
        <f t="shared" si="4"/>
        <v>1</v>
      </c>
      <c r="L38" s="3">
        <v>10</v>
      </c>
      <c r="M38" s="83" t="s">
        <v>217</v>
      </c>
      <c r="N38" s="106" t="s">
        <v>243</v>
      </c>
      <c r="O38" s="28" t="s">
        <v>276</v>
      </c>
      <c r="P38" s="3">
        <v>10</v>
      </c>
      <c r="R38" s="44"/>
      <c r="S38" s="106" t="s">
        <v>218</v>
      </c>
      <c r="T38" s="82" t="s">
        <v>308</v>
      </c>
      <c r="U38" s="3" t="s">
        <v>276</v>
      </c>
      <c r="V38" s="44">
        <v>10</v>
      </c>
      <c r="W38" s="81">
        <v>1</v>
      </c>
      <c r="Y38" s="82" t="s">
        <v>216</v>
      </c>
      <c r="Z38" s="83" t="s">
        <v>363</v>
      </c>
      <c r="AA38" s="45" t="s">
        <v>386</v>
      </c>
      <c r="AB38" s="3">
        <v>10</v>
      </c>
      <c r="AE38" s="29"/>
      <c r="AF38" s="29"/>
      <c r="AG38" s="29"/>
      <c r="AH38"/>
    </row>
    <row r="39" spans="1:34" s="3" customFormat="1" ht="15" x14ac:dyDescent="0.2">
      <c r="A39" s="6"/>
      <c r="B39" s="39">
        <f t="shared" si="0"/>
        <v>26</v>
      </c>
      <c r="C39" s="93" t="s">
        <v>62</v>
      </c>
      <c r="D39" s="77">
        <f t="shared" si="1"/>
        <v>1</v>
      </c>
      <c r="E39" s="95" t="s">
        <v>102</v>
      </c>
      <c r="F39" s="97" t="s">
        <v>137</v>
      </c>
      <c r="G39" s="100" t="s">
        <v>162</v>
      </c>
      <c r="H39" s="100" t="s">
        <v>195</v>
      </c>
      <c r="I39" s="66" t="str">
        <f t="shared" si="2"/>
        <v>Digi-Key</v>
      </c>
      <c r="J39" s="66" t="str">
        <f t="shared" si="3"/>
        <v>P5.76KHCT-ND</v>
      </c>
      <c r="K39" s="80">
        <f t="shared" si="4"/>
        <v>0.1</v>
      </c>
      <c r="L39" s="3">
        <v>1</v>
      </c>
      <c r="M39" s="83" t="s">
        <v>218</v>
      </c>
      <c r="N39" s="106" t="s">
        <v>244</v>
      </c>
      <c r="O39" s="28" t="s">
        <v>276</v>
      </c>
      <c r="P39" s="3">
        <v>1</v>
      </c>
      <c r="Q39" s="81">
        <v>0.1</v>
      </c>
      <c r="R39" s="44"/>
      <c r="S39" s="106" t="s">
        <v>217</v>
      </c>
      <c r="T39" s="82" t="s">
        <v>309</v>
      </c>
      <c r="V39" s="44">
        <v>1</v>
      </c>
      <c r="W39" s="45"/>
      <c r="Y39" s="82" t="s">
        <v>216</v>
      </c>
      <c r="Z39" s="83" t="s">
        <v>364</v>
      </c>
      <c r="AA39" s="45" t="s">
        <v>267</v>
      </c>
      <c r="AB39" s="3">
        <v>1</v>
      </c>
      <c r="AE39" s="29"/>
      <c r="AF39" s="29"/>
      <c r="AG39" s="29"/>
      <c r="AH39"/>
    </row>
    <row r="40" spans="1:34" s="3" customFormat="1" ht="15" x14ac:dyDescent="0.2">
      <c r="A40" s="6"/>
      <c r="B40" s="35">
        <f t="shared" si="0"/>
        <v>27</v>
      </c>
      <c r="C40" s="92" t="s">
        <v>63</v>
      </c>
      <c r="D40" s="36">
        <f t="shared" si="1"/>
        <v>1</v>
      </c>
      <c r="E40" s="94" t="s">
        <v>102</v>
      </c>
      <c r="F40" s="96" t="s">
        <v>138</v>
      </c>
      <c r="G40" s="99" t="s">
        <v>162</v>
      </c>
      <c r="H40" s="102" t="s">
        <v>196</v>
      </c>
      <c r="I40" s="65" t="str">
        <f t="shared" si="2"/>
        <v>Digi-Key</v>
      </c>
      <c r="J40" s="65" t="str">
        <f t="shared" si="3"/>
        <v>P27.4KHCT-ND</v>
      </c>
      <c r="K40" s="79">
        <f t="shared" si="4"/>
        <v>0.1</v>
      </c>
      <c r="L40" s="3">
        <v>1</v>
      </c>
      <c r="M40" s="83" t="s">
        <v>217</v>
      </c>
      <c r="N40" s="106" t="s">
        <v>245</v>
      </c>
      <c r="O40" s="28"/>
      <c r="P40" s="3">
        <v>1</v>
      </c>
      <c r="R40" s="44"/>
      <c r="S40" s="106" t="s">
        <v>218</v>
      </c>
      <c r="T40" s="82" t="s">
        <v>310</v>
      </c>
      <c r="U40" s="3" t="s">
        <v>276</v>
      </c>
      <c r="V40" s="44">
        <v>1</v>
      </c>
      <c r="W40" s="81">
        <v>0.1</v>
      </c>
      <c r="Y40" s="82" t="s">
        <v>216</v>
      </c>
      <c r="Z40" s="83" t="s">
        <v>365</v>
      </c>
      <c r="AA40" s="45" t="s">
        <v>267</v>
      </c>
      <c r="AB40" s="3">
        <v>1</v>
      </c>
      <c r="AE40" s="29"/>
      <c r="AF40" s="29"/>
      <c r="AG40" s="29"/>
      <c r="AH40"/>
    </row>
    <row r="41" spans="1:34" s="3" customFormat="1" ht="15" x14ac:dyDescent="0.2">
      <c r="A41" s="6"/>
      <c r="B41" s="39">
        <f t="shared" si="0"/>
        <v>28</v>
      </c>
      <c r="C41" s="93" t="s">
        <v>64</v>
      </c>
      <c r="D41" s="77">
        <f t="shared" si="1"/>
        <v>1</v>
      </c>
      <c r="E41" s="95" t="s">
        <v>102</v>
      </c>
      <c r="F41" s="97" t="s">
        <v>139</v>
      </c>
      <c r="G41" s="100" t="s">
        <v>162</v>
      </c>
      <c r="H41" s="100" t="s">
        <v>197</v>
      </c>
      <c r="I41" s="66" t="str">
        <f t="shared" si="2"/>
        <v>Digi-Key</v>
      </c>
      <c r="J41" s="66" t="str">
        <f t="shared" si="3"/>
        <v>P6.20KHCT-ND</v>
      </c>
      <c r="K41" s="80">
        <f t="shared" si="4"/>
        <v>0.1</v>
      </c>
      <c r="L41" s="3">
        <v>1</v>
      </c>
      <c r="M41" s="83" t="s">
        <v>216</v>
      </c>
      <c r="N41" s="106" t="s">
        <v>246</v>
      </c>
      <c r="O41" s="28" t="s">
        <v>267</v>
      </c>
      <c r="P41" s="3">
        <v>1</v>
      </c>
      <c r="R41" s="44"/>
      <c r="S41" s="106" t="s">
        <v>217</v>
      </c>
      <c r="T41" s="82" t="s">
        <v>311</v>
      </c>
      <c r="V41" s="44"/>
      <c r="W41" s="45"/>
      <c r="Y41" s="82" t="s">
        <v>218</v>
      </c>
      <c r="Z41" s="83" t="s">
        <v>366</v>
      </c>
      <c r="AA41" s="45" t="s">
        <v>276</v>
      </c>
      <c r="AB41" s="3">
        <v>1</v>
      </c>
      <c r="AC41" s="81">
        <v>0.1</v>
      </c>
      <c r="AE41" s="29"/>
      <c r="AF41" s="29"/>
      <c r="AG41" s="29"/>
      <c r="AH41"/>
    </row>
    <row r="42" spans="1:34" s="3" customFormat="1" ht="15" x14ac:dyDescent="0.2">
      <c r="A42" s="6"/>
      <c r="B42" s="35">
        <f t="shared" si="0"/>
        <v>29</v>
      </c>
      <c r="C42" s="92" t="s">
        <v>65</v>
      </c>
      <c r="D42" s="36">
        <f t="shared" si="1"/>
        <v>1</v>
      </c>
      <c r="E42" s="94" t="s">
        <v>102</v>
      </c>
      <c r="F42" s="96" t="s">
        <v>140</v>
      </c>
      <c r="G42" s="99" t="s">
        <v>162</v>
      </c>
      <c r="H42" s="102" t="s">
        <v>198</v>
      </c>
      <c r="I42" s="65" t="str">
        <f t="shared" si="2"/>
        <v>Digi-Key</v>
      </c>
      <c r="J42" s="65" t="str">
        <f t="shared" si="3"/>
        <v>P2.37KHCT-ND</v>
      </c>
      <c r="K42" s="79">
        <f t="shared" si="4"/>
        <v>0.1</v>
      </c>
      <c r="L42" s="3">
        <v>1</v>
      </c>
      <c r="M42" s="83" t="s">
        <v>218</v>
      </c>
      <c r="N42" s="106" t="s">
        <v>247</v>
      </c>
      <c r="O42" s="28" t="s">
        <v>276</v>
      </c>
      <c r="P42" s="3">
        <v>1</v>
      </c>
      <c r="Q42" s="81">
        <v>0.1</v>
      </c>
      <c r="R42" s="44"/>
      <c r="S42" s="106" t="s">
        <v>217</v>
      </c>
      <c r="T42" s="82" t="s">
        <v>312</v>
      </c>
      <c r="U42" s="3" t="s">
        <v>336</v>
      </c>
      <c r="V42" s="44">
        <v>1</v>
      </c>
      <c r="W42" s="81"/>
      <c r="Y42" s="82" t="s">
        <v>216</v>
      </c>
      <c r="Z42" s="83" t="s">
        <v>367</v>
      </c>
      <c r="AA42" s="45" t="s">
        <v>267</v>
      </c>
      <c r="AB42" s="3">
        <v>1</v>
      </c>
      <c r="AE42" s="29"/>
      <c r="AF42" s="29"/>
      <c r="AG42" s="29"/>
      <c r="AH42"/>
    </row>
    <row r="43" spans="1:34" s="3" customFormat="1" ht="15" x14ac:dyDescent="0.2">
      <c r="A43" s="6"/>
      <c r="B43" s="39">
        <f t="shared" si="0"/>
        <v>30</v>
      </c>
      <c r="C43" s="93" t="s">
        <v>66</v>
      </c>
      <c r="D43" s="77">
        <f t="shared" si="1"/>
        <v>1</v>
      </c>
      <c r="E43" s="95" t="s">
        <v>102</v>
      </c>
      <c r="F43" s="97" t="s">
        <v>141</v>
      </c>
      <c r="G43" s="100" t="s">
        <v>162</v>
      </c>
      <c r="H43" s="100" t="s">
        <v>199</v>
      </c>
      <c r="I43" s="66" t="str">
        <f t="shared" si="2"/>
        <v>Digi-Key</v>
      </c>
      <c r="J43" s="66" t="str">
        <f t="shared" si="3"/>
        <v>P2.15KHCT-ND</v>
      </c>
      <c r="K43" s="80">
        <f t="shared" si="4"/>
        <v>0.1</v>
      </c>
      <c r="L43" s="3">
        <v>1</v>
      </c>
      <c r="M43" s="83" t="s">
        <v>217</v>
      </c>
      <c r="N43" s="106" t="s">
        <v>248</v>
      </c>
      <c r="O43" s="28"/>
      <c r="P43" s="3">
        <v>1</v>
      </c>
      <c r="R43" s="44"/>
      <c r="S43" s="106" t="s">
        <v>218</v>
      </c>
      <c r="T43" s="82" t="s">
        <v>313</v>
      </c>
      <c r="U43" s="3" t="s">
        <v>276</v>
      </c>
      <c r="V43" s="44">
        <v>1</v>
      </c>
      <c r="W43" s="81">
        <v>0.1</v>
      </c>
      <c r="Y43" s="82" t="s">
        <v>216</v>
      </c>
      <c r="Z43" s="83" t="s">
        <v>368</v>
      </c>
      <c r="AA43" s="45" t="s">
        <v>267</v>
      </c>
      <c r="AB43" s="3">
        <v>1</v>
      </c>
      <c r="AE43" s="29"/>
      <c r="AF43" s="29"/>
      <c r="AG43" s="29"/>
      <c r="AH43"/>
    </row>
    <row r="44" spans="1:34" s="3" customFormat="1" ht="15" x14ac:dyDescent="0.2">
      <c r="A44" s="6"/>
      <c r="B44" s="35">
        <f t="shared" si="0"/>
        <v>31</v>
      </c>
      <c r="C44" s="92" t="s">
        <v>67</v>
      </c>
      <c r="D44" s="36">
        <f t="shared" si="1"/>
        <v>1</v>
      </c>
      <c r="E44" s="94" t="s">
        <v>102</v>
      </c>
      <c r="F44" s="96" t="s">
        <v>142</v>
      </c>
      <c r="G44" s="99" t="s">
        <v>162</v>
      </c>
      <c r="H44" s="102" t="s">
        <v>200</v>
      </c>
      <c r="I44" s="65" t="str">
        <f t="shared" si="2"/>
        <v>Digi-Key</v>
      </c>
      <c r="J44" s="65" t="str">
        <f t="shared" si="3"/>
        <v>P20.0KHCT-ND</v>
      </c>
      <c r="K44" s="79">
        <f t="shared" si="4"/>
        <v>0.1</v>
      </c>
      <c r="L44" s="3">
        <v>1</v>
      </c>
      <c r="M44" s="83" t="s">
        <v>218</v>
      </c>
      <c r="N44" s="106" t="s">
        <v>249</v>
      </c>
      <c r="O44" s="28" t="s">
        <v>276</v>
      </c>
      <c r="P44" s="3">
        <v>1</v>
      </c>
      <c r="Q44" s="81">
        <v>0.1</v>
      </c>
      <c r="R44" s="44"/>
      <c r="S44" s="106" t="s">
        <v>217</v>
      </c>
      <c r="T44" s="82" t="s">
        <v>314</v>
      </c>
      <c r="U44" s="3" t="s">
        <v>336</v>
      </c>
      <c r="V44" s="44">
        <v>1</v>
      </c>
      <c r="W44" s="81"/>
      <c r="Y44" s="82" t="s">
        <v>216</v>
      </c>
      <c r="Z44" s="83" t="s">
        <v>369</v>
      </c>
      <c r="AA44" s="45" t="s">
        <v>267</v>
      </c>
      <c r="AB44" s="3">
        <v>1</v>
      </c>
      <c r="AE44" s="29"/>
      <c r="AF44" s="29"/>
      <c r="AG44" s="29"/>
      <c r="AH44"/>
    </row>
    <row r="45" spans="1:34" s="3" customFormat="1" ht="15" x14ac:dyDescent="0.2">
      <c r="A45" s="6"/>
      <c r="B45" s="39">
        <f t="shared" si="0"/>
        <v>32</v>
      </c>
      <c r="C45" s="93" t="s">
        <v>68</v>
      </c>
      <c r="D45" s="77">
        <f t="shared" si="1"/>
        <v>1</v>
      </c>
      <c r="E45" s="95" t="s">
        <v>102</v>
      </c>
      <c r="F45" s="97" t="s">
        <v>143</v>
      </c>
      <c r="G45" s="100" t="s">
        <v>162</v>
      </c>
      <c r="H45" s="100" t="s">
        <v>201</v>
      </c>
      <c r="I45" s="66" t="str">
        <f t="shared" si="2"/>
        <v>Digi-Key</v>
      </c>
      <c r="J45" s="66" t="str">
        <f t="shared" si="3"/>
        <v>P3.40KABCT-ND</v>
      </c>
      <c r="K45" s="80">
        <f t="shared" si="4"/>
        <v>0.1</v>
      </c>
      <c r="L45" s="3">
        <v>1</v>
      </c>
      <c r="M45" s="83" t="s">
        <v>216</v>
      </c>
      <c r="N45" s="106" t="s">
        <v>250</v>
      </c>
      <c r="O45" s="28" t="s">
        <v>277</v>
      </c>
      <c r="P45" s="3">
        <v>1</v>
      </c>
      <c r="R45" s="44"/>
      <c r="S45" s="106" t="s">
        <v>218</v>
      </c>
      <c r="T45" s="82" t="s">
        <v>315</v>
      </c>
      <c r="U45" s="3" t="s">
        <v>276</v>
      </c>
      <c r="V45" s="44">
        <v>1</v>
      </c>
      <c r="W45" s="81">
        <v>0.1</v>
      </c>
      <c r="Y45" s="82" t="s">
        <v>27</v>
      </c>
      <c r="Z45" s="83" t="s">
        <v>27</v>
      </c>
      <c r="AA45" s="45"/>
      <c r="AE45" s="29"/>
      <c r="AF45" s="29"/>
      <c r="AG45" s="29"/>
      <c r="AH45"/>
    </row>
    <row r="46" spans="1:34" s="3" customFormat="1" ht="15" x14ac:dyDescent="0.2">
      <c r="A46" s="6"/>
      <c r="B46" s="35">
        <f t="shared" si="0"/>
        <v>33</v>
      </c>
      <c r="C46" s="92" t="s">
        <v>69</v>
      </c>
      <c r="D46" s="36">
        <f t="shared" si="1"/>
        <v>1</v>
      </c>
      <c r="E46" s="94" t="s">
        <v>102</v>
      </c>
      <c r="F46" s="96" t="s">
        <v>144</v>
      </c>
      <c r="G46" s="99" t="s">
        <v>162</v>
      </c>
      <c r="H46" s="102" t="s">
        <v>202</v>
      </c>
      <c r="I46" s="65" t="str">
        <f t="shared" si="2"/>
        <v>Digi-Key</v>
      </c>
      <c r="J46" s="65" t="str">
        <f t="shared" si="3"/>
        <v>P3.32KHCT-ND</v>
      </c>
      <c r="K46" s="79">
        <f t="shared" si="4"/>
        <v>0.1</v>
      </c>
      <c r="L46" s="3">
        <v>1</v>
      </c>
      <c r="M46" s="83" t="s">
        <v>218</v>
      </c>
      <c r="N46" s="106" t="s">
        <v>251</v>
      </c>
      <c r="O46" s="28" t="s">
        <v>276</v>
      </c>
      <c r="P46" s="3">
        <v>1</v>
      </c>
      <c r="Q46" s="81">
        <v>0.1</v>
      </c>
      <c r="R46" s="44"/>
      <c r="S46" s="106" t="s">
        <v>217</v>
      </c>
      <c r="T46" s="82" t="s">
        <v>316</v>
      </c>
      <c r="V46" s="44"/>
      <c r="W46" s="81"/>
      <c r="Y46" s="82" t="s">
        <v>216</v>
      </c>
      <c r="Z46" s="83" t="s">
        <v>370</v>
      </c>
      <c r="AA46" s="45" t="s">
        <v>267</v>
      </c>
      <c r="AB46" s="3">
        <v>1</v>
      </c>
      <c r="AE46" s="29"/>
      <c r="AF46" s="29"/>
      <c r="AG46" s="29"/>
      <c r="AH46"/>
    </row>
    <row r="47" spans="1:34" s="3" customFormat="1" ht="15" x14ac:dyDescent="0.2">
      <c r="A47" s="6"/>
      <c r="B47" s="39">
        <f t="shared" si="0"/>
        <v>34</v>
      </c>
      <c r="C47" s="93" t="s">
        <v>70</v>
      </c>
      <c r="D47" s="77">
        <f t="shared" si="1"/>
        <v>2</v>
      </c>
      <c r="E47" s="95" t="s">
        <v>102</v>
      </c>
      <c r="F47" s="97" t="s">
        <v>145</v>
      </c>
      <c r="G47" s="100" t="s">
        <v>162</v>
      </c>
      <c r="H47" s="100" t="s">
        <v>203</v>
      </c>
      <c r="I47" s="66" t="str">
        <f t="shared" si="2"/>
        <v>Digi-Key</v>
      </c>
      <c r="J47" s="66" t="str">
        <f t="shared" si="3"/>
        <v>P12.0KHCT-ND</v>
      </c>
      <c r="K47" s="80">
        <f t="shared" si="4"/>
        <v>0.2</v>
      </c>
      <c r="L47" s="3">
        <v>2</v>
      </c>
      <c r="M47" s="83" t="s">
        <v>216</v>
      </c>
      <c r="N47" s="106" t="s">
        <v>252</v>
      </c>
      <c r="O47" s="28" t="s">
        <v>267</v>
      </c>
      <c r="P47" s="3">
        <v>2</v>
      </c>
      <c r="R47" s="44"/>
      <c r="S47" s="106" t="s">
        <v>217</v>
      </c>
      <c r="T47" s="82" t="s">
        <v>317</v>
      </c>
      <c r="U47" s="3" t="s">
        <v>336</v>
      </c>
      <c r="V47" s="44">
        <v>2</v>
      </c>
      <c r="W47" s="45"/>
      <c r="Y47" s="82" t="s">
        <v>218</v>
      </c>
      <c r="Z47" s="83" t="s">
        <v>371</v>
      </c>
      <c r="AA47" s="45" t="s">
        <v>276</v>
      </c>
      <c r="AB47" s="3">
        <v>2</v>
      </c>
      <c r="AC47" s="81">
        <v>0.2</v>
      </c>
      <c r="AE47" s="29"/>
      <c r="AF47" s="29"/>
      <c r="AG47" s="29"/>
      <c r="AH47"/>
    </row>
    <row r="48" spans="1:34" s="3" customFormat="1" ht="15" x14ac:dyDescent="0.2">
      <c r="A48" s="6"/>
      <c r="B48" s="35">
        <f t="shared" si="0"/>
        <v>35</v>
      </c>
      <c r="C48" s="92" t="s">
        <v>71</v>
      </c>
      <c r="D48" s="36">
        <f t="shared" si="1"/>
        <v>1</v>
      </c>
      <c r="E48" s="94" t="s">
        <v>102</v>
      </c>
      <c r="F48" s="96" t="s">
        <v>146</v>
      </c>
      <c r="G48" s="99" t="s">
        <v>162</v>
      </c>
      <c r="H48" s="102" t="s">
        <v>204</v>
      </c>
      <c r="I48" s="65" t="str">
        <f t="shared" si="2"/>
        <v>Digi-Key</v>
      </c>
      <c r="J48" s="65" t="str">
        <f t="shared" si="3"/>
        <v>P100HDKR-ND</v>
      </c>
      <c r="K48" s="79">
        <f t="shared" si="4"/>
        <v>0.1</v>
      </c>
      <c r="L48" s="3">
        <v>1</v>
      </c>
      <c r="M48" s="83" t="s">
        <v>216</v>
      </c>
      <c r="N48" s="106" t="s">
        <v>253</v>
      </c>
      <c r="O48" s="28" t="s">
        <v>267</v>
      </c>
      <c r="P48" s="3">
        <v>1</v>
      </c>
      <c r="R48" s="44"/>
      <c r="S48" s="106" t="s">
        <v>218</v>
      </c>
      <c r="T48" s="82" t="s">
        <v>318</v>
      </c>
      <c r="U48" s="3" t="s">
        <v>276</v>
      </c>
      <c r="V48" s="44">
        <v>1</v>
      </c>
      <c r="W48" s="81">
        <v>0.1</v>
      </c>
      <c r="Y48" s="82" t="s">
        <v>217</v>
      </c>
      <c r="Z48" s="83" t="s">
        <v>372</v>
      </c>
      <c r="AA48" s="45" t="s">
        <v>276</v>
      </c>
      <c r="AB48" s="3">
        <v>1</v>
      </c>
      <c r="AE48" s="29"/>
      <c r="AF48" s="29"/>
      <c r="AG48" s="29"/>
      <c r="AH48"/>
    </row>
    <row r="49" spans="1:34" s="3" customFormat="1" ht="15" x14ac:dyDescent="0.2">
      <c r="A49" s="6"/>
      <c r="B49" s="39">
        <f t="shared" si="0"/>
        <v>36</v>
      </c>
      <c r="C49" s="93" t="s">
        <v>72</v>
      </c>
      <c r="D49" s="77">
        <f t="shared" si="1"/>
        <v>2</v>
      </c>
      <c r="E49" s="95" t="s">
        <v>103</v>
      </c>
      <c r="F49" s="97" t="s">
        <v>147</v>
      </c>
      <c r="G49" s="100" t="s">
        <v>168</v>
      </c>
      <c r="H49" s="100" t="s">
        <v>205</v>
      </c>
      <c r="I49" s="66" t="str">
        <f t="shared" si="2"/>
        <v>Digi-Key</v>
      </c>
      <c r="J49" s="66" t="str">
        <f t="shared" si="3"/>
        <v>LT1764AEQ#PBF-ND</v>
      </c>
      <c r="K49" s="80">
        <f t="shared" si="4"/>
        <v>14.82</v>
      </c>
      <c r="L49" s="3">
        <v>2</v>
      </c>
      <c r="M49" s="83" t="s">
        <v>216</v>
      </c>
      <c r="N49" s="106" t="s">
        <v>254</v>
      </c>
      <c r="O49" s="28">
        <v>1.68377</v>
      </c>
      <c r="P49" s="3">
        <v>2</v>
      </c>
      <c r="Q49" s="107"/>
      <c r="R49" s="44"/>
      <c r="S49" s="106" t="s">
        <v>218</v>
      </c>
      <c r="T49" s="82" t="s">
        <v>319</v>
      </c>
      <c r="U49" s="3" t="s">
        <v>337</v>
      </c>
      <c r="V49" s="44">
        <v>2</v>
      </c>
      <c r="W49" s="81">
        <v>14.82</v>
      </c>
      <c r="Y49" s="82" t="s">
        <v>27</v>
      </c>
      <c r="Z49" s="83" t="s">
        <v>27</v>
      </c>
      <c r="AA49" s="45"/>
      <c r="AE49" s="29"/>
      <c r="AF49" s="29"/>
      <c r="AG49" s="29"/>
      <c r="AH49"/>
    </row>
    <row r="50" spans="1:34" s="3" customFormat="1" ht="30" x14ac:dyDescent="0.2">
      <c r="A50" s="6"/>
      <c r="B50" s="35">
        <f t="shared" si="0"/>
        <v>37</v>
      </c>
      <c r="C50" s="92" t="s">
        <v>73</v>
      </c>
      <c r="D50" s="36">
        <f t="shared" si="1"/>
        <v>4</v>
      </c>
      <c r="E50" s="94" t="s">
        <v>104</v>
      </c>
      <c r="F50" s="96" t="s">
        <v>148</v>
      </c>
      <c r="G50" s="99" t="s">
        <v>169</v>
      </c>
      <c r="H50" s="102" t="s">
        <v>206</v>
      </c>
      <c r="I50" s="65" t="str">
        <f t="shared" si="2"/>
        <v>Digi-Key</v>
      </c>
      <c r="J50" s="65" t="str">
        <f t="shared" si="3"/>
        <v>LMZ23605TZ/NOPB-ND</v>
      </c>
      <c r="K50" s="79">
        <f t="shared" si="4"/>
        <v>73.239999999999995</v>
      </c>
      <c r="L50" s="3">
        <v>4</v>
      </c>
      <c r="M50" s="83" t="s">
        <v>216</v>
      </c>
      <c r="N50" s="106" t="s">
        <v>255</v>
      </c>
      <c r="O50" s="28">
        <v>20.149719999999999</v>
      </c>
      <c r="P50" s="3">
        <v>4</v>
      </c>
      <c r="Q50" s="107"/>
      <c r="R50" s="44"/>
      <c r="S50" s="106" t="s">
        <v>217</v>
      </c>
      <c r="T50" s="82" t="s">
        <v>320</v>
      </c>
      <c r="V50" s="44">
        <v>4</v>
      </c>
      <c r="W50" s="81"/>
      <c r="Y50" s="82" t="s">
        <v>218</v>
      </c>
      <c r="Z50" s="83" t="s">
        <v>373</v>
      </c>
      <c r="AA50" s="45" t="s">
        <v>387</v>
      </c>
      <c r="AB50" s="3">
        <v>4</v>
      </c>
      <c r="AC50" s="81">
        <v>73.239999999999995</v>
      </c>
      <c r="AE50" s="29"/>
      <c r="AF50" s="29"/>
      <c r="AG50" s="29"/>
      <c r="AH50"/>
    </row>
    <row r="51" spans="1:34" s="3" customFormat="1" ht="30" x14ac:dyDescent="0.2">
      <c r="A51" s="6"/>
      <c r="B51" s="39">
        <f t="shared" si="0"/>
        <v>38</v>
      </c>
      <c r="C51" s="93" t="s">
        <v>74</v>
      </c>
      <c r="D51" s="77">
        <f t="shared" si="1"/>
        <v>1</v>
      </c>
      <c r="E51" s="95" t="s">
        <v>105</v>
      </c>
      <c r="F51" s="97" t="s">
        <v>149</v>
      </c>
      <c r="G51" s="100" t="s">
        <v>170</v>
      </c>
      <c r="H51" s="100" t="s">
        <v>207</v>
      </c>
      <c r="I51" s="66" t="str">
        <f t="shared" si="2"/>
        <v>Digi-Key</v>
      </c>
      <c r="J51" s="66" t="str">
        <f t="shared" si="3"/>
        <v>LT1185CQ#PBF-ND</v>
      </c>
      <c r="K51" s="80">
        <f t="shared" si="4"/>
        <v>7.29</v>
      </c>
      <c r="L51" s="3">
        <v>1</v>
      </c>
      <c r="M51" s="83" t="s">
        <v>218</v>
      </c>
      <c r="N51" s="106" t="s">
        <v>256</v>
      </c>
      <c r="O51" s="28" t="s">
        <v>278</v>
      </c>
      <c r="P51" s="3">
        <v>1</v>
      </c>
      <c r="Q51" s="81">
        <v>7.29</v>
      </c>
      <c r="R51" s="44"/>
      <c r="S51" s="106" t="s">
        <v>217</v>
      </c>
      <c r="T51" s="82" t="s">
        <v>321</v>
      </c>
      <c r="V51" s="44"/>
      <c r="W51" s="45"/>
      <c r="Y51" s="82" t="s">
        <v>27</v>
      </c>
      <c r="Z51" s="83" t="s">
        <v>27</v>
      </c>
      <c r="AA51" s="45"/>
      <c r="AE51" s="29"/>
      <c r="AF51" s="29"/>
      <c r="AG51" s="29"/>
      <c r="AH51"/>
    </row>
    <row r="52" spans="1:34" s="3" customFormat="1" ht="15" x14ac:dyDescent="0.2">
      <c r="A52" s="6"/>
      <c r="B52" s="35">
        <f t="shared" si="0"/>
        <v>39</v>
      </c>
      <c r="C52" s="92" t="s">
        <v>75</v>
      </c>
      <c r="D52" s="36">
        <f t="shared" si="1"/>
        <v>1</v>
      </c>
      <c r="E52" s="94" t="s">
        <v>106</v>
      </c>
      <c r="F52" s="96" t="s">
        <v>150</v>
      </c>
      <c r="G52" s="99" t="s">
        <v>168</v>
      </c>
      <c r="H52" s="102" t="s">
        <v>208</v>
      </c>
      <c r="I52" s="65" t="str">
        <f t="shared" si="2"/>
        <v>Digi-Key</v>
      </c>
      <c r="J52" s="65" t="str">
        <f t="shared" si="3"/>
        <v>LT1763CS8#PBF-ND</v>
      </c>
      <c r="K52" s="79">
        <f t="shared" si="4"/>
        <v>4.1500000000000004</v>
      </c>
      <c r="L52" s="3">
        <v>1</v>
      </c>
      <c r="M52" s="83" t="s">
        <v>218</v>
      </c>
      <c r="N52" s="106" t="s">
        <v>257</v>
      </c>
      <c r="O52" s="28" t="s">
        <v>279</v>
      </c>
      <c r="P52" s="3">
        <v>1</v>
      </c>
      <c r="Q52" s="81">
        <v>4.1500000000000004</v>
      </c>
      <c r="R52" s="44"/>
      <c r="S52" s="106" t="s">
        <v>217</v>
      </c>
      <c r="T52" s="82" t="s">
        <v>322</v>
      </c>
      <c r="U52" s="3" t="s">
        <v>338</v>
      </c>
      <c r="V52" s="44">
        <v>1</v>
      </c>
      <c r="W52" s="81"/>
      <c r="Y52" s="82" t="s">
        <v>218</v>
      </c>
      <c r="Z52" s="83" t="s">
        <v>374</v>
      </c>
      <c r="AA52" s="45" t="s">
        <v>388</v>
      </c>
      <c r="AB52" s="3">
        <v>1</v>
      </c>
      <c r="AC52" s="81">
        <v>4.78</v>
      </c>
      <c r="AE52" s="29"/>
      <c r="AF52" s="29"/>
      <c r="AG52" s="29"/>
      <c r="AH52"/>
    </row>
    <row r="53" spans="1:34" s="3" customFormat="1" ht="30" x14ac:dyDescent="0.2">
      <c r="A53" s="6"/>
      <c r="B53" s="39">
        <f t="shared" si="0"/>
        <v>40</v>
      </c>
      <c r="C53" s="93" t="s">
        <v>76</v>
      </c>
      <c r="D53" s="77">
        <f t="shared" si="1"/>
        <v>1</v>
      </c>
      <c r="E53" s="95" t="s">
        <v>107</v>
      </c>
      <c r="F53" s="97" t="s">
        <v>151</v>
      </c>
      <c r="G53" s="100" t="s">
        <v>168</v>
      </c>
      <c r="H53" s="100" t="s">
        <v>209</v>
      </c>
      <c r="I53" s="66" t="str">
        <f t="shared" si="2"/>
        <v>Digi-Key</v>
      </c>
      <c r="J53" s="66" t="str">
        <f t="shared" si="3"/>
        <v>LTC2630AISC6-HZ12#TRMPBFCT-ND</v>
      </c>
      <c r="K53" s="80">
        <f t="shared" si="4"/>
        <v>4.95</v>
      </c>
      <c r="L53" s="3">
        <v>1</v>
      </c>
      <c r="M53" s="83" t="s">
        <v>217</v>
      </c>
      <c r="N53" s="106" t="s">
        <v>258</v>
      </c>
      <c r="O53" s="28"/>
      <c r="P53" s="3">
        <v>1</v>
      </c>
      <c r="R53" s="44"/>
      <c r="S53" s="106" t="s">
        <v>218</v>
      </c>
      <c r="T53" s="82" t="s">
        <v>323</v>
      </c>
      <c r="U53" s="3" t="s">
        <v>339</v>
      </c>
      <c r="V53" s="44">
        <v>1</v>
      </c>
      <c r="W53" s="81">
        <v>4.95</v>
      </c>
      <c r="Y53" s="82" t="s">
        <v>27</v>
      </c>
      <c r="Z53" s="83" t="s">
        <v>27</v>
      </c>
      <c r="AA53" s="45"/>
      <c r="AE53" s="29"/>
      <c r="AF53" s="29"/>
      <c r="AG53" s="29"/>
      <c r="AH53"/>
    </row>
    <row r="54" spans="1:34" s="3" customFormat="1" ht="30" x14ac:dyDescent="0.2">
      <c r="A54" s="6"/>
      <c r="B54" s="35">
        <f t="shared" si="0"/>
        <v>41</v>
      </c>
      <c r="C54" s="92" t="s">
        <v>77</v>
      </c>
      <c r="D54" s="36">
        <f t="shared" si="1"/>
        <v>1</v>
      </c>
      <c r="E54" s="94" t="s">
        <v>108</v>
      </c>
      <c r="F54" s="96" t="s">
        <v>152</v>
      </c>
      <c r="G54" s="99" t="s">
        <v>168</v>
      </c>
      <c r="H54" s="102" t="s">
        <v>210</v>
      </c>
      <c r="I54" s="65" t="str">
        <f t="shared" si="2"/>
        <v>Digi-Key</v>
      </c>
      <c r="J54" s="65" t="str">
        <f t="shared" si="3"/>
        <v>LTC2050CS5#TRMPBFCT-ND</v>
      </c>
      <c r="K54" s="79">
        <f t="shared" si="4"/>
        <v>2.9</v>
      </c>
      <c r="L54" s="3">
        <v>1</v>
      </c>
      <c r="M54" s="83" t="s">
        <v>217</v>
      </c>
      <c r="N54" s="106" t="s">
        <v>259</v>
      </c>
      <c r="O54" s="28"/>
      <c r="P54" s="3">
        <v>1</v>
      </c>
      <c r="R54" s="44"/>
      <c r="S54" s="106" t="s">
        <v>218</v>
      </c>
      <c r="T54" s="82" t="s">
        <v>324</v>
      </c>
      <c r="U54" s="3" t="s">
        <v>340</v>
      </c>
      <c r="V54" s="44">
        <v>1</v>
      </c>
      <c r="W54" s="81">
        <v>2.9</v>
      </c>
      <c r="Y54" s="82" t="s">
        <v>27</v>
      </c>
      <c r="Z54" s="83" t="s">
        <v>27</v>
      </c>
      <c r="AA54" s="45"/>
      <c r="AE54" s="29"/>
      <c r="AF54" s="29"/>
      <c r="AG54" s="29"/>
      <c r="AH54"/>
    </row>
    <row r="55" spans="1:34" s="3" customFormat="1" ht="30" x14ac:dyDescent="0.2">
      <c r="A55" s="6"/>
      <c r="B55" s="39">
        <f t="shared" si="0"/>
        <v>42</v>
      </c>
      <c r="C55" s="93" t="s">
        <v>78</v>
      </c>
      <c r="D55" s="77">
        <f t="shared" si="1"/>
        <v>1</v>
      </c>
      <c r="E55" s="95" t="s">
        <v>109</v>
      </c>
      <c r="F55" s="97" t="s">
        <v>153</v>
      </c>
      <c r="G55" s="100" t="s">
        <v>168</v>
      </c>
      <c r="H55" s="100" t="s">
        <v>211</v>
      </c>
      <c r="I55" s="66" t="str">
        <f t="shared" si="2"/>
        <v>Digi-Key</v>
      </c>
      <c r="J55" s="66" t="str">
        <f t="shared" si="3"/>
        <v>LT1790ACS6-4.096#TRMPBFCT-ND</v>
      </c>
      <c r="K55" s="80">
        <f t="shared" si="4"/>
        <v>7.01</v>
      </c>
      <c r="L55" s="3">
        <v>1</v>
      </c>
      <c r="M55" s="83" t="s">
        <v>218</v>
      </c>
      <c r="N55" s="106" t="s">
        <v>260</v>
      </c>
      <c r="O55" s="28" t="s">
        <v>280</v>
      </c>
      <c r="P55" s="3">
        <v>1</v>
      </c>
      <c r="Q55" s="81">
        <v>7.01</v>
      </c>
      <c r="R55" s="44"/>
      <c r="S55" s="106" t="s">
        <v>217</v>
      </c>
      <c r="T55" s="82" t="s">
        <v>325</v>
      </c>
      <c r="V55" s="44"/>
      <c r="W55" s="45"/>
      <c r="Y55" s="82" t="s">
        <v>27</v>
      </c>
      <c r="Z55" s="83" t="s">
        <v>27</v>
      </c>
      <c r="AA55" s="45"/>
      <c r="AE55" s="29"/>
      <c r="AF55" s="29"/>
      <c r="AG55" s="29"/>
      <c r="AH55"/>
    </row>
    <row r="56" spans="1:34" s="3" customFormat="1" ht="30" x14ac:dyDescent="0.2">
      <c r="A56" s="6"/>
      <c r="B56" s="35">
        <f t="shared" si="0"/>
        <v>43</v>
      </c>
      <c r="C56" s="92" t="s">
        <v>79</v>
      </c>
      <c r="D56" s="36">
        <f t="shared" si="1"/>
        <v>1</v>
      </c>
      <c r="E56" s="94" t="s">
        <v>110</v>
      </c>
      <c r="F56" s="96" t="s">
        <v>154</v>
      </c>
      <c r="G56" s="99" t="s">
        <v>171</v>
      </c>
      <c r="H56" s="102" t="s">
        <v>212</v>
      </c>
      <c r="I56" s="65" t="str">
        <f t="shared" si="2"/>
        <v>Digi-Key</v>
      </c>
      <c r="J56" s="65" t="str">
        <f t="shared" si="3"/>
        <v>WM9176CT-ND</v>
      </c>
      <c r="K56" s="79">
        <f t="shared" si="4"/>
        <v>3.02</v>
      </c>
      <c r="L56" s="3">
        <v>1</v>
      </c>
      <c r="M56" s="83" t="s">
        <v>218</v>
      </c>
      <c r="N56" s="106" t="s">
        <v>261</v>
      </c>
      <c r="O56" s="28" t="s">
        <v>281</v>
      </c>
      <c r="P56" s="3">
        <v>1</v>
      </c>
      <c r="Q56" s="81">
        <v>3.02</v>
      </c>
      <c r="R56" s="44"/>
      <c r="S56" s="106" t="s">
        <v>216</v>
      </c>
      <c r="T56" s="82" t="s">
        <v>326</v>
      </c>
      <c r="U56" s="107">
        <v>241169</v>
      </c>
      <c r="V56" s="44">
        <v>1</v>
      </c>
      <c r="W56" s="107"/>
      <c r="Y56" s="82" t="s">
        <v>27</v>
      </c>
      <c r="Z56" s="83" t="s">
        <v>27</v>
      </c>
      <c r="AA56" s="45"/>
      <c r="AE56" s="29"/>
      <c r="AF56" s="29"/>
      <c r="AG56" s="29"/>
      <c r="AH56"/>
    </row>
    <row r="57" spans="1:34" s="3" customFormat="1" ht="15" x14ac:dyDescent="0.2">
      <c r="A57" s="6"/>
      <c r="B57" s="39">
        <f t="shared" si="0"/>
        <v>44</v>
      </c>
      <c r="C57" s="93" t="s">
        <v>80</v>
      </c>
      <c r="D57" s="77">
        <f t="shared" si="1"/>
        <v>5</v>
      </c>
      <c r="E57" s="95" t="s">
        <v>111</v>
      </c>
      <c r="F57" s="97" t="s">
        <v>155</v>
      </c>
      <c r="G57" s="100" t="s">
        <v>171</v>
      </c>
      <c r="H57" s="100" t="s">
        <v>213</v>
      </c>
      <c r="I57" s="66" t="str">
        <f t="shared" si="2"/>
        <v>Digi-Key</v>
      </c>
      <c r="J57" s="66" t="str">
        <f t="shared" si="3"/>
        <v>WM2638DKR-ND</v>
      </c>
      <c r="K57" s="80">
        <f t="shared" si="4"/>
        <v>14.1</v>
      </c>
      <c r="L57" s="3">
        <v>5</v>
      </c>
      <c r="M57" s="83" t="s">
        <v>216</v>
      </c>
      <c r="N57" s="106" t="s">
        <v>262</v>
      </c>
      <c r="O57" s="28">
        <v>2.9704899999999999</v>
      </c>
      <c r="P57" s="3">
        <v>5</v>
      </c>
      <c r="Q57" s="107"/>
      <c r="R57" s="44"/>
      <c r="S57" s="106" t="s">
        <v>218</v>
      </c>
      <c r="T57" s="82" t="s">
        <v>327</v>
      </c>
      <c r="U57" s="3" t="s">
        <v>341</v>
      </c>
      <c r="V57" s="44">
        <v>5</v>
      </c>
      <c r="W57" s="81">
        <v>14.1</v>
      </c>
      <c r="Y57" s="82" t="s">
        <v>27</v>
      </c>
      <c r="Z57" s="83" t="s">
        <v>27</v>
      </c>
      <c r="AA57" s="45"/>
      <c r="AE57" s="29"/>
      <c r="AF57" s="29"/>
      <c r="AG57" s="29"/>
      <c r="AH57"/>
    </row>
    <row r="58" spans="1:34" s="3" customFormat="1" ht="30" x14ac:dyDescent="0.2">
      <c r="A58" s="6"/>
      <c r="B58" s="35">
        <f t="shared" si="0"/>
        <v>45</v>
      </c>
      <c r="C58" s="92" t="s">
        <v>81</v>
      </c>
      <c r="D58" s="36">
        <f t="shared" si="1"/>
        <v>1</v>
      </c>
      <c r="E58" s="94" t="s">
        <v>112</v>
      </c>
      <c r="F58" s="96" t="s">
        <v>156</v>
      </c>
      <c r="G58" s="99" t="s">
        <v>172</v>
      </c>
      <c r="H58" s="102" t="s">
        <v>156</v>
      </c>
      <c r="I58" s="65" t="str">
        <f t="shared" si="2"/>
        <v>EMCO</v>
      </c>
      <c r="J58" s="65" t="str">
        <f t="shared" si="3"/>
        <v>SIP90</v>
      </c>
      <c r="K58" s="79">
        <f t="shared" si="4"/>
        <v>0</v>
      </c>
      <c r="L58" s="3">
        <v>1</v>
      </c>
      <c r="M58" s="83" t="s">
        <v>219</v>
      </c>
      <c r="N58" s="106" t="s">
        <v>156</v>
      </c>
      <c r="O58" s="28"/>
      <c r="R58" s="44"/>
      <c r="S58" s="106" t="s">
        <v>27</v>
      </c>
      <c r="T58" s="82" t="s">
        <v>27</v>
      </c>
      <c r="V58" s="44"/>
      <c r="W58" s="81"/>
      <c r="Y58" s="82" t="s">
        <v>27</v>
      </c>
      <c r="Z58" s="83" t="s">
        <v>27</v>
      </c>
      <c r="AA58" s="45"/>
      <c r="AE58" s="29"/>
      <c r="AF58" s="29"/>
      <c r="AG58" s="29"/>
      <c r="AH58"/>
    </row>
    <row r="59" spans="1:34" ht="34.5" customHeight="1" x14ac:dyDescent="0.25">
      <c r="A59" s="6"/>
      <c r="B59" s="108" t="s">
        <v>5</v>
      </c>
      <c r="C59" s="109"/>
      <c r="D59" s="27" t="s">
        <v>25</v>
      </c>
      <c r="E59" s="59" t="s">
        <v>11</v>
      </c>
      <c r="F59" s="47"/>
      <c r="G59" s="26"/>
      <c r="H59" s="64"/>
      <c r="I59" s="62"/>
      <c r="J59" s="62"/>
      <c r="K59" s="27" t="s">
        <v>7</v>
      </c>
    </row>
    <row r="60" spans="1:34" ht="15" x14ac:dyDescent="0.2">
      <c r="A60" s="6"/>
      <c r="B60" s="9"/>
      <c r="C60" s="9" t="s">
        <v>8</v>
      </c>
      <c r="D60" s="78">
        <f>SUM(D14:D58)</f>
        <v>136</v>
      </c>
      <c r="E60" s="10"/>
      <c r="F60" s="34"/>
      <c r="G60" s="10"/>
      <c r="H60" s="10"/>
      <c r="I60" s="10"/>
      <c r="J60" s="9"/>
      <c r="K60" s="78">
        <f>SUM(K14:K58)</f>
        <v>231.27399999999992</v>
      </c>
      <c r="O60" s="30"/>
    </row>
    <row r="61" spans="1:34" ht="15.75" thickBot="1" x14ac:dyDescent="0.25">
      <c r="A61" s="6"/>
      <c r="B61" s="11"/>
      <c r="C61" s="12"/>
      <c r="D61" s="55"/>
      <c r="E61" s="13"/>
      <c r="F61" s="56"/>
      <c r="G61" s="13"/>
      <c r="H61" s="13"/>
      <c r="I61" s="13"/>
      <c r="J61" s="13"/>
      <c r="K61" s="74"/>
    </row>
    <row r="62" spans="1:34" x14ac:dyDescent="0.2">
      <c r="AD62" s="40"/>
    </row>
    <row r="63" spans="1:34" x14ac:dyDescent="0.2">
      <c r="C63" s="1"/>
      <c r="D63" s="1"/>
      <c r="E63" s="1"/>
      <c r="AD63" s="40"/>
    </row>
    <row r="64" spans="1:34" x14ac:dyDescent="0.2">
      <c r="C64" s="1"/>
      <c r="D64" s="1"/>
      <c r="E64" s="1"/>
    </row>
    <row r="65" spans="3:30" x14ac:dyDescent="0.2">
      <c r="C65" s="1"/>
      <c r="D65" s="1"/>
      <c r="E65" s="1"/>
    </row>
    <row r="66" spans="3:30" x14ac:dyDescent="0.2">
      <c r="AD66" s="40"/>
    </row>
    <row r="67" spans="3:30" x14ac:dyDescent="0.2">
      <c r="AD67" s="40"/>
    </row>
  </sheetData>
  <mergeCells count="4">
    <mergeCell ref="B59:C59"/>
    <mergeCell ref="M12:Q12"/>
    <mergeCell ref="S12:W12"/>
    <mergeCell ref="Y12:AC12"/>
  </mergeCells>
  <phoneticPr fontId="0" type="noConversion"/>
  <pageMargins left="0.23622047244094491" right="0.19685039370078741" top="0.55118110236220474" bottom="0.35433070866141736" header="0.55118110236220474" footer="0.18"/>
  <pageSetup paperSize="9" scale="46" fitToHeight="0" orientation="landscape" horizontalDpi="200" verticalDpi="200" r:id="rId1"/>
  <headerFooter alignWithMargins="0">
    <oddFooter>&amp;L&amp;16UHM-HEPG-ID Laboratory&amp;C&amp;16&amp;F&amp;R&amp;16&amp;D      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Part List Report</vt:lpstr>
      <vt:lpstr>'Part List Report'!Print_Area</vt:lpstr>
      <vt:lpstr>'Part List Report'!Print_Titles</vt:lpstr>
    </vt:vector>
  </TitlesOfParts>
  <Company>Altium Limited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Orel</dc:creator>
  <cp:lastModifiedBy>Peter Orel</cp:lastModifiedBy>
  <cp:lastPrinted>2014-09-01T20:31:09Z</cp:lastPrinted>
  <dcterms:created xsi:type="dcterms:W3CDTF">2002-11-05T15:28:02Z</dcterms:created>
  <dcterms:modified xsi:type="dcterms:W3CDTF">2015-08-21T03:00:39Z</dcterms:modified>
</cp:coreProperties>
</file>